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390" windowHeight="7920" tabRatio="685" activeTab="17"/>
  </bookViews>
  <sheets>
    <sheet name="E F" sheetId="1" r:id="rId1"/>
    <sheet name="E 1" sheetId="2" r:id="rId2"/>
    <sheet name="E 2" sheetId="3" r:id="rId3"/>
    <sheet name="E 3" sheetId="4" r:id="rId4"/>
    <sheet name="T1" sheetId="5" r:id="rId5"/>
    <sheet name="T2" sheetId="6" r:id="rId6"/>
    <sheet name="T3" sheetId="7" r:id="rId7"/>
    <sheet name="T 1" sheetId="8" r:id="rId8"/>
    <sheet name="T 2" sheetId="9" r:id="rId9"/>
    <sheet name="T 3" sheetId="10" r:id="rId10"/>
    <sheet name="J 1" sheetId="11" r:id="rId11"/>
    <sheet name="J 2" sheetId="12" r:id="rId12"/>
    <sheet name="J 3" sheetId="13" r:id="rId13"/>
    <sheet name="A 1" sheetId="14" r:id="rId14"/>
    <sheet name="A 2" sheetId="15" r:id="rId15"/>
    <sheet name="A 3" sheetId="16" r:id="rId16"/>
    <sheet name="El 1" sheetId="17" r:id="rId17"/>
    <sheet name="El 2" sheetId="18" r:id="rId18"/>
    <sheet name="El 3" sheetId="19" r:id="rId19"/>
    <sheet name="Er 1" sheetId="20" r:id="rId20"/>
    <sheet name="Er 2" sheetId="21" r:id="rId21"/>
    <sheet name="Er 3" sheetId="22" r:id="rId22"/>
    <sheet name="Hoja1" sheetId="23" r:id="rId23"/>
    <sheet name="NOTAS 1" sheetId="24" r:id="rId24"/>
    <sheet name="KLASE1" sheetId="25" r:id="rId25"/>
    <sheet name="KLASE3B" sheetId="26" r:id="rId26"/>
    <sheet name="KLASE4B" sheetId="27" r:id="rId27"/>
    <sheet name="KLASE5B" sheetId="28" r:id="rId28"/>
    <sheet name="KLASE 7B" sheetId="29" r:id="rId29"/>
    <sheet name="KLASE8B" sheetId="30" r:id="rId30"/>
  </sheets>
  <definedNames/>
  <calcPr fullCalcOnLoad="1"/>
</workbook>
</file>

<file path=xl/comments18.xml><?xml version="1.0" encoding="utf-8"?>
<comments xmlns="http://schemas.openxmlformats.org/spreadsheetml/2006/main">
  <authors>
    <author>Usuario</author>
  </authors>
  <commentList>
    <comment ref="K20" authorId="0">
      <text>
        <r>
          <rPr>
            <b/>
            <sz val="9"/>
            <rFont val="Tahoma"/>
            <family val="0"/>
          </rPr>
          <t>expulsado de clase, hace mal los ejercicios de flexibilidad, juegos vascos y no guarda el balón tras decírselo 4 veces. Se me encara y le expulso.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IR012969AH</author>
  </authors>
  <commentList>
    <comment ref="K15" authorId="0">
      <text>
        <r>
          <rPr>
            <b/>
            <sz val="8"/>
            <rFont val="Tahoma"/>
            <family val="0"/>
          </rPr>
          <t>NO HA TRAÍDO CUADERNO. SI NO TRAE EN LA 2ª, SUSPENDERÁ</t>
        </r>
        <r>
          <rPr>
            <sz val="8"/>
            <rFont val="Tahoma"/>
            <family val="0"/>
          </rPr>
          <t xml:space="preserve">
ME DA EL CUADERNO DESPUÉS DE LA EVALUACIÓN.</t>
        </r>
      </text>
    </comment>
    <comment ref="K9" authorId="0">
      <text>
        <r>
          <rPr>
            <b/>
            <sz val="8"/>
            <rFont val="Tahoma"/>
            <family val="0"/>
          </rPr>
          <t>NO HA HECHO EL TEST DE LEGER, TENDRÁ QUE HACERLO EN LA 2ª, SI NO: SUSPENDERÁ.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IR012969AH</author>
  </authors>
  <commentList>
    <comment ref="N24" authorId="0">
      <text>
        <r>
          <rPr>
            <sz val="8"/>
            <rFont val="Tahoma"/>
            <family val="0"/>
          </rPr>
          <t xml:space="preserve">LLEGO TARDE Y NO SE ENTERÓ QUE HABÍA QUE HACER UN CUADERNO. LE PONGO LA NOTA DEL CUADERNO MÁS BAJO ENTREGADO MENOS 1 PUNTO.
</t>
        </r>
      </text>
    </comment>
  </commentList>
</comments>
</file>

<file path=xl/sharedStrings.xml><?xml version="1.0" encoding="utf-8"?>
<sst xmlns="http://schemas.openxmlformats.org/spreadsheetml/2006/main" count="2499" uniqueCount="227">
  <si>
    <t>Abdm</t>
  </si>
  <si>
    <t>Flex</t>
  </si>
  <si>
    <t>P.J.</t>
  </si>
  <si>
    <t>B.M.</t>
  </si>
  <si>
    <t>Cooper</t>
  </si>
  <si>
    <t>NOTA</t>
  </si>
  <si>
    <t>X</t>
  </si>
  <si>
    <t>%</t>
  </si>
  <si>
    <t>Zº</t>
  </si>
  <si>
    <t>ABIZENA 1</t>
  </si>
  <si>
    <t>ABIZENA 2</t>
  </si>
  <si>
    <t>IZENA</t>
  </si>
  <si>
    <t>Sexua</t>
  </si>
  <si>
    <t>Kurtsoa</t>
  </si>
  <si>
    <t>PROZEDURAK</t>
  </si>
  <si>
    <t>KONTZEPTUAK</t>
  </si>
  <si>
    <t>JARRERA</t>
  </si>
  <si>
    <t>TOTALA</t>
  </si>
  <si>
    <t>Kontrola</t>
  </si>
  <si>
    <t>KoadernoA</t>
  </si>
  <si>
    <t>Totala</t>
  </si>
  <si>
    <t>KOADERNOA</t>
  </si>
  <si>
    <t>Aurkezpena</t>
  </si>
  <si>
    <t>Edukiak</t>
  </si>
  <si>
    <t>Komentarioak</t>
  </si>
  <si>
    <t>1. Z</t>
  </si>
  <si>
    <t>2. Z</t>
  </si>
  <si>
    <t>KONTROL TEORIKOA</t>
  </si>
  <si>
    <t>Irakaslea</t>
  </si>
  <si>
    <t>Materiala</t>
  </si>
  <si>
    <t>Ikaskideak</t>
  </si>
  <si>
    <t>Ekintzak</t>
  </si>
  <si>
    <t>Asistentzia</t>
  </si>
  <si>
    <t>ETORTZEN DA ETA EGITEN DU KLASEA</t>
  </si>
  <si>
    <t>ETORTZEN DA BAINA EZ DU KLASERIK EGITEN</t>
  </si>
  <si>
    <t>ETORTZEN DA ETA KLASEKO ZATI BAT EGITEN DU</t>
  </si>
  <si>
    <t>KLASERA EZ DA ETORRI</t>
  </si>
  <si>
    <t>MARTÍNEZ</t>
  </si>
  <si>
    <t>AITOR</t>
  </si>
  <si>
    <t>SÁNCHEZ</t>
  </si>
  <si>
    <t>AINHOA</t>
  </si>
  <si>
    <t>RODRIGUEZ</t>
  </si>
  <si>
    <t>SHEILA</t>
  </si>
  <si>
    <t>4D</t>
  </si>
  <si>
    <t>4D2</t>
  </si>
  <si>
    <t>4D1</t>
  </si>
  <si>
    <t>Lana</t>
  </si>
  <si>
    <t>Koadernoa</t>
  </si>
  <si>
    <t>Bilakaera</t>
  </si>
  <si>
    <t>Prozedurak</t>
  </si>
  <si>
    <t>Frogak guztiak</t>
  </si>
  <si>
    <t>Kontzeptuak</t>
  </si>
  <si>
    <t>ANDREJEUS</t>
  </si>
  <si>
    <t>XXX</t>
  </si>
  <si>
    <t>GERMÁN</t>
  </si>
  <si>
    <t>BALDA</t>
  </si>
  <si>
    <t>CRISTINA</t>
  </si>
  <si>
    <t>BENITEZ</t>
  </si>
  <si>
    <t>MARCOS</t>
  </si>
  <si>
    <t>CHINZORING</t>
  </si>
  <si>
    <t>NOMIN ERDENE</t>
  </si>
  <si>
    <t>CRUCERU</t>
  </si>
  <si>
    <t>ELENA ALEXANDRA</t>
  </si>
  <si>
    <t>DE FREITAS</t>
  </si>
  <si>
    <t>MACEDO</t>
  </si>
  <si>
    <t>ANA CLARA</t>
  </si>
  <si>
    <t>DIAZ DE OTAZU</t>
  </si>
  <si>
    <t>HERNANDEZ</t>
  </si>
  <si>
    <t>HERREROS</t>
  </si>
  <si>
    <t>FERRER</t>
  </si>
  <si>
    <t>MARÍA</t>
  </si>
  <si>
    <t>LEMA</t>
  </si>
  <si>
    <t>DE LA TORRE</t>
  </si>
  <si>
    <t>JENIFFER JHOANA</t>
  </si>
  <si>
    <t>MARIÑO</t>
  </si>
  <si>
    <t>MUÑOZ</t>
  </si>
  <si>
    <t>ASIER</t>
  </si>
  <si>
    <t>EZAMA</t>
  </si>
  <si>
    <t>ANE</t>
  </si>
  <si>
    <t>LEÓN</t>
  </si>
  <si>
    <t>PETERSEEN</t>
  </si>
  <si>
    <t>GONZÁLEZ</t>
  </si>
  <si>
    <t>CLAUDIA</t>
  </si>
  <si>
    <t>PRIETO</t>
  </si>
  <si>
    <t>DE LA FUENTE</t>
  </si>
  <si>
    <t>REGATOS</t>
  </si>
  <si>
    <t>CANO</t>
  </si>
  <si>
    <t>SERGIO</t>
  </si>
  <si>
    <t>REYES</t>
  </si>
  <si>
    <t>FRANCO</t>
  </si>
  <si>
    <t>YANIBEL</t>
  </si>
  <si>
    <t>ZALACAIN</t>
  </si>
  <si>
    <t>CEPA</t>
  </si>
  <si>
    <t>4B</t>
  </si>
  <si>
    <t>DUNBOA BHI    4B     Asteazkena   2-3     1</t>
  </si>
  <si>
    <t>*</t>
  </si>
  <si>
    <t>LETONIA</t>
  </si>
  <si>
    <t>DONOSTIA</t>
  </si>
  <si>
    <t>MONGOLIA</t>
  </si>
  <si>
    <t>RUMANIA</t>
  </si>
  <si>
    <t>BRASIL</t>
  </si>
  <si>
    <t>STJUAN DE LUZ</t>
  </si>
  <si>
    <t>ECUADOR</t>
  </si>
  <si>
    <t>LANZAROTE</t>
  </si>
  <si>
    <t>REP DOMINICANA</t>
  </si>
  <si>
    <t>PIZZA</t>
  </si>
  <si>
    <t>ESPAGETTI</t>
  </si>
  <si>
    <t>ARROZ, TOMATE Y HUEVO</t>
  </si>
  <si>
    <t>PASTEL</t>
  </si>
  <si>
    <t>HELADO</t>
  </si>
  <si>
    <t>MACARRONES</t>
  </si>
  <si>
    <t>ARROZ, POLLO</t>
  </si>
  <si>
    <t>PECHUGA POLLO</t>
  </si>
  <si>
    <t>ENSALADA</t>
  </si>
  <si>
    <t>PATATAS RIOJANA</t>
  </si>
  <si>
    <t>KEBAK</t>
  </si>
  <si>
    <t>FUTBOL</t>
  </si>
  <si>
    <t>BALONCESTO</t>
  </si>
  <si>
    <t>BICI</t>
  </si>
  <si>
    <t>NATACIÓN</t>
  </si>
  <si>
    <t>BAILE</t>
  </si>
  <si>
    <t>VOLEIBOL</t>
  </si>
  <si>
    <t>?</t>
  </si>
  <si>
    <t>IRUN</t>
  </si>
  <si>
    <t>PULSO</t>
  </si>
  <si>
    <t>NACIMIENTO</t>
  </si>
  <si>
    <t>COMIDA</t>
  </si>
  <si>
    <t>ACTIVIDAD</t>
  </si>
  <si>
    <t>5´ CC</t>
  </si>
  <si>
    <t>CLASE 2</t>
  </si>
  <si>
    <t>Metros</t>
  </si>
  <si>
    <t>sg/Km</t>
  </si>
  <si>
    <t>Helburua: 10 puntu</t>
  </si>
  <si>
    <t>Puntu 1</t>
  </si>
  <si>
    <t>Puntuak</t>
  </si>
  <si>
    <t>Ibilketa</t>
  </si>
  <si>
    <t>Korrika</t>
  </si>
  <si>
    <t>Igeriketa</t>
  </si>
  <si>
    <t>Txirrinda</t>
  </si>
  <si>
    <t>Kirola</t>
  </si>
  <si>
    <t>20´</t>
  </si>
  <si>
    <t>10´</t>
  </si>
  <si>
    <t>15´</t>
  </si>
  <si>
    <t xml:space="preserve">ELENA </t>
  </si>
  <si>
    <t xml:space="preserve">NOMIN </t>
  </si>
  <si>
    <t xml:space="preserve">JENIFFER </t>
  </si>
  <si>
    <t>3h 20´</t>
  </si>
  <si>
    <t>1h 40´</t>
  </si>
  <si>
    <t>2h 30´</t>
  </si>
  <si>
    <t>UMLA</t>
  </si>
  <si>
    <t>HIBA</t>
  </si>
  <si>
    <t>ABBAS</t>
  </si>
  <si>
    <t>DUNBOA BHI    4B      Asteartea   2-3     1</t>
  </si>
  <si>
    <t>HERNÁNDEZ</t>
  </si>
  <si>
    <t>MORENO</t>
  </si>
  <si>
    <t>MAX</t>
  </si>
  <si>
    <t>LEGER</t>
  </si>
  <si>
    <t>MARRAZKI 1</t>
  </si>
  <si>
    <t>MARRAZKI 2</t>
  </si>
  <si>
    <t>Clase 4B</t>
  </si>
  <si>
    <t>KOMUNIKAZIOA</t>
  </si>
  <si>
    <t>BATAZ BESTEKOA</t>
  </si>
  <si>
    <t>MARIA Z</t>
  </si>
  <si>
    <t>MARIA H</t>
  </si>
  <si>
    <t>G1</t>
  </si>
  <si>
    <t>G4</t>
  </si>
  <si>
    <t>G2</t>
  </si>
  <si>
    <t>G3</t>
  </si>
  <si>
    <t>PARTIDOS HOCKEY</t>
  </si>
  <si>
    <t>PARTIDOS FUTBOL</t>
  </si>
  <si>
    <t>Clase 5B</t>
  </si>
  <si>
    <t>Clase 3B</t>
  </si>
  <si>
    <t>UN REGALO</t>
  </si>
  <si>
    <t>Viaje por el mundo</t>
  </si>
  <si>
    <t>Látigo</t>
  </si>
  <si>
    <t>Botas</t>
  </si>
  <si>
    <t>Pulsera</t>
  </si>
  <si>
    <t>Ordenador</t>
  </si>
  <si>
    <t>Móvil</t>
  </si>
  <si>
    <t>Viaje a elegir</t>
  </si>
  <si>
    <t>Cadena</t>
  </si>
  <si>
    <t>Local</t>
  </si>
  <si>
    <t>Mural con fotos</t>
  </si>
  <si>
    <t>Granja con animales</t>
  </si>
  <si>
    <t>Traje de sevillana</t>
  </si>
  <si>
    <t>Entradas concierto Chris Bosaen</t>
  </si>
  <si>
    <t>Tiritas</t>
  </si>
  <si>
    <t>2 billetes avión al Sahara</t>
  </si>
  <si>
    <t>Zapatillas de vestir</t>
  </si>
  <si>
    <t>Violín</t>
  </si>
  <si>
    <t>GAIAREN AZALPENAK</t>
  </si>
  <si>
    <t>NOMIN</t>
  </si>
  <si>
    <t>SHEHILA</t>
  </si>
  <si>
    <t>GERMAN</t>
  </si>
  <si>
    <t>JENNI</t>
  </si>
  <si>
    <t>YANNI</t>
  </si>
  <si>
    <t>ELENA</t>
  </si>
  <si>
    <t>MARÍA H</t>
  </si>
  <si>
    <t>RESISTENCIA</t>
  </si>
  <si>
    <t>FUERZA</t>
  </si>
  <si>
    <t>FLEXIBILIDAD</t>
  </si>
  <si>
    <t>VELOCIDAD</t>
  </si>
  <si>
    <t>CUALIDADES MOTRICES</t>
  </si>
  <si>
    <t>HABILIDAD</t>
  </si>
  <si>
    <t>1.27.53</t>
  </si>
  <si>
    <t>1.48.13</t>
  </si>
  <si>
    <t>2.15.29</t>
  </si>
  <si>
    <t>1.43.54</t>
  </si>
  <si>
    <t>1.52.60</t>
  </si>
  <si>
    <t>1.51.67</t>
  </si>
  <si>
    <t>1.27.22</t>
  </si>
  <si>
    <t>1.52.41</t>
  </si>
  <si>
    <t>1.53.68</t>
  </si>
  <si>
    <t>1.31.44</t>
  </si>
  <si>
    <t>2.15.19</t>
  </si>
  <si>
    <t>1.40.99</t>
  </si>
  <si>
    <t>1.50.26</t>
  </si>
  <si>
    <t>1.43.85</t>
  </si>
  <si>
    <t>2.24.99</t>
  </si>
  <si>
    <t>1.52.78</t>
  </si>
  <si>
    <t>2.10.50</t>
  </si>
  <si>
    <t>1.34.44</t>
  </si>
  <si>
    <t>CIRCUITO OBERON</t>
  </si>
  <si>
    <t>DUNBOA BHI    4B Kurtsoa       Asteartea   2-3     FINAL</t>
  </si>
  <si>
    <t>DUNBOA BHI    4B Kurtsoa      Asteartea   2-3     2</t>
  </si>
  <si>
    <t>DUNBOA BHI    4B Kurtsoa     Asteartea   2-3     1</t>
  </si>
  <si>
    <t>DUNBOA BHI       4B Kurtsoa           Asteartea  2-3           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</si>
</sst>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mmm\-yyyy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6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.5"/>
      <color indexed="8"/>
      <name val="Arial"/>
      <family val="0"/>
    </font>
    <font>
      <sz val="17"/>
      <color indexed="8"/>
      <name val="Arial"/>
      <family val="0"/>
    </font>
    <font>
      <b/>
      <sz val="10"/>
      <color indexed="5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52"/>
      </patternFill>
    </fill>
    <fill>
      <patternFill patternType="gray125">
        <bgColor indexed="46"/>
      </patternFill>
    </fill>
    <fill>
      <patternFill patternType="gray125">
        <bgColor indexed="42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3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17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20" fillId="24" borderId="19" xfId="0" applyFont="1" applyFill="1" applyBorder="1" applyAlignment="1">
      <alignment/>
    </xf>
    <xf numFmtId="0" fontId="20" fillId="24" borderId="20" xfId="0" applyFont="1" applyFill="1" applyBorder="1" applyAlignment="1">
      <alignment/>
    </xf>
    <xf numFmtId="0" fontId="20" fillId="24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2" fillId="25" borderId="20" xfId="0" applyFont="1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1" fillId="25" borderId="21" xfId="0" applyFon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2" fillId="26" borderId="19" xfId="0" applyFont="1" applyFill="1" applyBorder="1" applyAlignment="1">
      <alignment/>
    </xf>
    <xf numFmtId="0" fontId="2" fillId="26" borderId="20" xfId="0" applyFont="1" applyFill="1" applyBorder="1" applyAlignment="1">
      <alignment/>
    </xf>
    <xf numFmtId="0" fontId="2" fillId="26" borderId="20" xfId="0" applyFont="1" applyFill="1" applyBorder="1" applyAlignment="1">
      <alignment horizontal="center"/>
    </xf>
    <xf numFmtId="0" fontId="0" fillId="26" borderId="20" xfId="0" applyFill="1" applyBorder="1" applyAlignment="1">
      <alignment/>
    </xf>
    <xf numFmtId="0" fontId="0" fillId="26" borderId="21" xfId="0" applyFill="1" applyBorder="1" applyAlignment="1">
      <alignment/>
    </xf>
    <xf numFmtId="0" fontId="1" fillId="26" borderId="21" xfId="0" applyFon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2" fillId="27" borderId="19" xfId="0" applyFont="1" applyFill="1" applyBorder="1" applyAlignment="1">
      <alignment/>
    </xf>
    <xf numFmtId="0" fontId="2" fillId="27" borderId="20" xfId="0" applyFont="1" applyFill="1" applyBorder="1" applyAlignment="1">
      <alignment/>
    </xf>
    <xf numFmtId="0" fontId="2" fillId="27" borderId="20" xfId="0" applyFont="1" applyFill="1" applyBorder="1" applyAlignment="1">
      <alignment horizontal="center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1" fillId="27" borderId="21" xfId="0" applyFont="1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53" applyFont="1" applyBorder="1">
      <alignment/>
      <protection/>
    </xf>
    <xf numFmtId="0" fontId="0" fillId="28" borderId="13" xfId="0" applyFill="1" applyBorder="1" applyAlignment="1">
      <alignment/>
    </xf>
    <xf numFmtId="0" fontId="0" fillId="28" borderId="13" xfId="0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1" fillId="0" borderId="13" xfId="5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3" fillId="0" borderId="0" xfId="0" applyNumberFormat="1" applyFont="1" applyAlignment="1">
      <alignment/>
    </xf>
    <xf numFmtId="1" fontId="0" fillId="25" borderId="20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1" fillId="28" borderId="13" xfId="0" applyFont="1" applyFill="1" applyBorder="1" applyAlignment="1">
      <alignment/>
    </xf>
    <xf numFmtId="0" fontId="23" fillId="3" borderId="13" xfId="0" applyFont="1" applyFill="1" applyBorder="1" applyAlignment="1">
      <alignment horizontal="center"/>
    </xf>
    <xf numFmtId="0" fontId="23" fillId="8" borderId="13" xfId="0" applyFont="1" applyFill="1" applyBorder="1" applyAlignment="1">
      <alignment horizontal="center"/>
    </xf>
    <xf numFmtId="2" fontId="23" fillId="8" borderId="1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" fillId="0" borderId="33" xfId="54" applyFont="1" applyFill="1" applyBorder="1">
      <alignment/>
      <protection/>
    </xf>
    <xf numFmtId="0" fontId="1" fillId="0" borderId="34" xfId="54" applyFont="1" applyFill="1" applyBorder="1">
      <alignment/>
      <protection/>
    </xf>
    <xf numFmtId="0" fontId="0" fillId="0" borderId="32" xfId="0" applyBorder="1" applyAlignment="1">
      <alignment/>
    </xf>
    <xf numFmtId="0" fontId="1" fillId="0" borderId="35" xfId="54" applyFont="1" applyFill="1" applyBorder="1">
      <alignment/>
      <protection/>
    </xf>
    <xf numFmtId="0" fontId="16" fillId="0" borderId="0" xfId="0" applyFont="1" applyAlignment="1">
      <alignment/>
    </xf>
    <xf numFmtId="0" fontId="46" fillId="0" borderId="2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" fontId="0" fillId="0" borderId="36" xfId="0" applyNumberFormat="1" applyBorder="1" applyAlignment="1">
      <alignment horizontal="center"/>
    </xf>
    <xf numFmtId="16" fontId="0" fillId="0" borderId="37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6" xfId="0" applyFont="1" applyBorder="1" applyAlignment="1">
      <alignment horizontal="center" textRotation="120"/>
    </xf>
    <xf numFmtId="0" fontId="1" fillId="0" borderId="31" xfId="0" applyFont="1" applyBorder="1" applyAlignment="1">
      <alignment horizontal="center" textRotation="120"/>
    </xf>
    <xf numFmtId="0" fontId="1" fillId="0" borderId="29" xfId="0" applyFont="1" applyBorder="1" applyAlignment="1">
      <alignment horizontal="center" textRotation="120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textRotation="120"/>
    </xf>
    <xf numFmtId="0" fontId="5" fillId="0" borderId="31" xfId="0" applyFont="1" applyBorder="1" applyAlignment="1">
      <alignment horizontal="center" textRotation="120"/>
    </xf>
    <xf numFmtId="0" fontId="5" fillId="0" borderId="29" xfId="0" applyFont="1" applyBorder="1" applyAlignment="1">
      <alignment horizontal="center" textRotation="120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7" fillId="29" borderId="51" xfId="0" applyFont="1" applyFill="1" applyBorder="1" applyAlignment="1">
      <alignment horizontal="center" vertical="center"/>
    </xf>
    <xf numFmtId="0" fontId="27" fillId="29" borderId="52" xfId="0" applyFont="1" applyFill="1" applyBorder="1" applyAlignment="1">
      <alignment horizontal="center" vertical="center"/>
    </xf>
    <xf numFmtId="0" fontId="27" fillId="29" borderId="53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2" fontId="27" fillId="0" borderId="51" xfId="0" applyNumberFormat="1" applyFont="1" applyBorder="1" applyAlignment="1">
      <alignment horizontal="center" vertical="center"/>
    </xf>
    <xf numFmtId="2" fontId="27" fillId="0" borderId="52" xfId="0" applyNumberFormat="1" applyFont="1" applyBorder="1" applyAlignment="1">
      <alignment horizontal="center" vertical="center"/>
    </xf>
    <xf numFmtId="2" fontId="27" fillId="0" borderId="53" xfId="0" applyNumberFormat="1" applyFont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textRotation="120"/>
    </xf>
    <xf numFmtId="0" fontId="16" fillId="0" borderId="31" xfId="0" applyFont="1" applyBorder="1" applyAlignment="1">
      <alignment horizontal="center" textRotation="120"/>
    </xf>
    <xf numFmtId="0" fontId="16" fillId="0" borderId="29" xfId="0" applyFont="1" applyBorder="1" applyAlignment="1">
      <alignment horizontal="center" textRotation="120"/>
    </xf>
    <xf numFmtId="0" fontId="9" fillId="16" borderId="10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2" fontId="0" fillId="16" borderId="13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4B 12-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8"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8"/>
      </font>
      <fill>
        <patternFill patternType="solid"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8"/>
      </font>
      <fill>
        <patternFill patternType="solid"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  <fill>
        <patternFill>
          <bgColor indexed="44"/>
        </patternFill>
      </fill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75"/>
          <c:w val="0.876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v>Todos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1'!$H$27:$AG$27</c:f>
              <c:numCache/>
            </c:numRef>
          </c:val>
        </c:ser>
        <c:ser>
          <c:idx val="1"/>
          <c:order val="1"/>
          <c:tx>
            <c:v>Chicas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1'!$H$28:$AG$28</c:f>
              <c:numCache/>
            </c:numRef>
          </c:val>
        </c:ser>
        <c:ser>
          <c:idx val="2"/>
          <c:order val="2"/>
          <c:tx>
            <c:v>Chicos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1'!$H$29:$AG$29</c:f>
              <c:numCache/>
            </c:numRef>
          </c:val>
        </c:ser>
        <c:axId val="17396170"/>
        <c:axId val="22347803"/>
      </c:barChart>
      <c:catAx>
        <c:axId val="17396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555"/>
          <c:w val="0.100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75"/>
          <c:w val="0.876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v>Todos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2'!$H$27:$AC$27</c:f>
              <c:numCache/>
            </c:numRef>
          </c:val>
        </c:ser>
        <c:ser>
          <c:idx val="1"/>
          <c:order val="1"/>
          <c:tx>
            <c:v>Chicas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2'!$H$28:$AC$28</c:f>
              <c:numCache/>
            </c:numRef>
          </c:val>
        </c:ser>
        <c:ser>
          <c:idx val="2"/>
          <c:order val="2"/>
          <c:tx>
            <c:v>Chicos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2'!$H$29:$AC$29</c:f>
              <c:numCache/>
            </c:numRef>
          </c:val>
        </c:ser>
        <c:axId val="66912500"/>
        <c:axId val="65341589"/>
      </c:barChart>
      <c:catAx>
        <c:axId val="66912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555"/>
          <c:w val="0.101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75"/>
          <c:w val="0.876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v>Todos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3'!$H$27:$AC$27</c:f>
              <c:numCache/>
            </c:numRef>
          </c:val>
        </c:ser>
        <c:ser>
          <c:idx val="1"/>
          <c:order val="1"/>
          <c:tx>
            <c:v>Chicas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3'!$H$28:$AC$28</c:f>
              <c:numCache/>
            </c:numRef>
          </c:val>
        </c:ser>
        <c:ser>
          <c:idx val="2"/>
          <c:order val="2"/>
          <c:tx>
            <c:v>Chicos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 3'!$H$29:$AC$29</c:f>
              <c:numCache/>
            </c:numRef>
          </c:val>
        </c:ser>
        <c:axId val="51203390"/>
        <c:axId val="58177327"/>
      </c:barChart>
      <c:catAx>
        <c:axId val="512033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3555"/>
          <c:w val="0.102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35</xdr:col>
      <xdr:colOff>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409575" y="9258300"/>
        <a:ext cx="118300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31</xdr:col>
      <xdr:colOff>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409575" y="9258300"/>
        <a:ext cx="107442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31</xdr:col>
      <xdr:colOff>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409575" y="9258300"/>
        <a:ext cx="10801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L30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.7109375" style="0" customWidth="1"/>
    <col min="2" max="2" width="3.7109375" style="1" customWidth="1"/>
    <col min="3" max="5" width="20.7109375" style="0" customWidth="1"/>
    <col min="6" max="7" width="4.7109375" style="1" customWidth="1"/>
    <col min="8" max="8" width="16.7109375" style="0" customWidth="1"/>
    <col min="9" max="11" width="16.7109375" style="2" customWidth="1"/>
    <col min="12" max="12" width="3.7109375" style="66" customWidth="1"/>
    <col min="13" max="13" width="4.421875" style="0" customWidth="1"/>
    <col min="14" max="16" width="4.7109375" style="66" customWidth="1"/>
  </cols>
  <sheetData>
    <row r="1" spans="2:7" ht="13.5" thickBot="1">
      <c r="B1" s="5"/>
      <c r="C1" s="4"/>
      <c r="D1" s="4"/>
      <c r="E1" s="4"/>
      <c r="F1" s="5"/>
      <c r="G1" s="5"/>
    </row>
    <row r="2" spans="3:11" ht="24" thickBot="1">
      <c r="C2" s="75" t="s">
        <v>223</v>
      </c>
      <c r="D2" s="76"/>
      <c r="E2" s="76"/>
      <c r="F2" s="77"/>
      <c r="G2" s="77"/>
      <c r="H2" s="78"/>
      <c r="I2" s="78"/>
      <c r="J2" s="78"/>
      <c r="K2" s="79"/>
    </row>
    <row r="3" spans="8:11" ht="13.5" thickBot="1">
      <c r="H3" s="1"/>
      <c r="I3" s="1"/>
      <c r="J3" s="1"/>
      <c r="K3" s="1"/>
    </row>
    <row r="4" spans="2:12" ht="21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67"/>
    </row>
    <row r="5" spans="2:12" ht="21" customHeight="1">
      <c r="B5" s="58"/>
      <c r="C5" s="11"/>
      <c r="D5" s="12"/>
      <c r="E5" s="12"/>
      <c r="F5" s="13"/>
      <c r="G5" s="13"/>
      <c r="H5" s="13">
        <v>60</v>
      </c>
      <c r="I5" s="13">
        <v>20</v>
      </c>
      <c r="J5" s="13">
        <v>20</v>
      </c>
      <c r="K5" s="13">
        <v>100</v>
      </c>
      <c r="L5" s="68"/>
    </row>
    <row r="6" spans="2:12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5" t="e">
        <f>AVERAGE('E 1'!H6,'E 2'!H6,'E 3'!H6)</f>
        <v>#DIV/0!</v>
      </c>
      <c r="I6" s="15">
        <f>AVERAGE('E 1'!I6,'E 2'!I6,'E 3'!I6)</f>
        <v>5.455476641414141</v>
      </c>
      <c r="J6" s="15">
        <f>AVERAGE('E 1'!J6,'E 2'!J6,'E 3'!J6)</f>
        <v>5.333333333333333</v>
      </c>
      <c r="K6" s="15" t="e">
        <f aca="true" t="shared" si="0" ref="K6:K25">SUM(H6*6+I6*2+J6*2)/10</f>
        <v>#DIV/0!</v>
      </c>
      <c r="L6" s="68"/>
    </row>
    <row r="7" spans="2:12" ht="21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5" t="e">
        <f>AVERAGE('E 1'!H7,'E 2'!H7,'E 3'!H7)</f>
        <v>#DIV/0!</v>
      </c>
      <c r="I7" s="15">
        <f>AVERAGE('E 1'!I7,'E 2'!I7,'E 3'!I7)</f>
        <v>4.792950016886187</v>
      </c>
      <c r="J7" s="15">
        <f>AVERAGE('E 1'!J7,'E 2'!J7,'E 3'!J7)</f>
        <v>4.666666666666667</v>
      </c>
      <c r="K7" s="15" t="e">
        <f t="shared" si="0"/>
        <v>#DIV/0!</v>
      </c>
      <c r="L7" s="68"/>
    </row>
    <row r="8" spans="2:12" ht="21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5" t="e">
        <f>AVERAGE('E 1'!H8,'E 2'!H8,'E 3'!H8)</f>
        <v>#DIV/0!</v>
      </c>
      <c r="I8" s="15">
        <f>AVERAGE('E 1'!I8,'E 2'!I8,'E 3'!I8)</f>
        <v>4.900047348484848</v>
      </c>
      <c r="J8" s="15">
        <f>AVERAGE('E 1'!J8,'E 2'!J8,'E 3'!J8)</f>
        <v>5</v>
      </c>
      <c r="K8" s="15" t="e">
        <f t="shared" si="0"/>
        <v>#DIV/0!</v>
      </c>
      <c r="L8" s="68"/>
    </row>
    <row r="9" spans="2:12" ht="21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5" t="e">
        <f>AVERAGE('E 1'!H9,'E 2'!H9,'E 3'!H9)</f>
        <v>#DIV/0!</v>
      </c>
      <c r="I9" s="15">
        <f>AVERAGE('E 1'!I9,'E 2'!I9,'E 3'!I9)</f>
        <v>3.8350261735900033</v>
      </c>
      <c r="J9" s="15">
        <f>AVERAGE('E 1'!J9,'E 2'!J9,'E 3'!J9)</f>
        <v>4.333333333333333</v>
      </c>
      <c r="K9" s="15" t="e">
        <f t="shared" si="0"/>
        <v>#DIV/0!</v>
      </c>
      <c r="L9" s="68"/>
    </row>
    <row r="10" spans="2:12" ht="21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5" t="e">
        <f>AVERAGE('E 1'!H10,'E 2'!H10,'E 3'!H10)</f>
        <v>#DIV/0!</v>
      </c>
      <c r="I10" s="15">
        <f>AVERAGE('E 1'!I10,'E 2'!I10,'E 3'!I10)</f>
        <v>5.314026089159068</v>
      </c>
      <c r="J10" s="15">
        <f>AVERAGE('E 1'!J10,'E 2'!J10,'E 3'!J10)</f>
        <v>6.666666666666667</v>
      </c>
      <c r="K10" s="15" t="e">
        <f t="shared" si="0"/>
        <v>#DIV/0!</v>
      </c>
      <c r="L10" s="68"/>
    </row>
    <row r="11" spans="2:12" ht="21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5" t="e">
        <f>AVERAGE('E 1'!H11,'E 2'!H11,'E 3'!H11)</f>
        <v>#DIV/0!</v>
      </c>
      <c r="I11" s="15">
        <f>AVERAGE('E 1'!I11,'E 2'!I11,'E 3'!I11)</f>
        <v>5.175042215467747</v>
      </c>
      <c r="J11" s="15">
        <f>AVERAGE('E 1'!J11,'E 2'!J11,'E 3'!J11)</f>
        <v>5.333333333333333</v>
      </c>
      <c r="K11" s="15" t="e">
        <f t="shared" si="0"/>
        <v>#DIV/0!</v>
      </c>
      <c r="L11" s="68"/>
    </row>
    <row r="12" spans="2:12" ht="21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5" t="e">
        <f>AVERAGE('E 1'!H12,'E 2'!H12,'E 3'!H12)</f>
        <v>#DIV/0!</v>
      </c>
      <c r="I12" s="15">
        <f>AVERAGE('E 1'!I12,'E 2'!I12,'E 3'!I12)</f>
        <v>5.178772095959596</v>
      </c>
      <c r="J12" s="15">
        <f>AVERAGE('E 1'!J12,'E 2'!J12,'E 3'!J12)</f>
        <v>5.333333333333333</v>
      </c>
      <c r="K12" s="15" t="e">
        <f t="shared" si="0"/>
        <v>#DIV/0!</v>
      </c>
      <c r="L12" s="68"/>
    </row>
    <row r="13" spans="2:12" ht="21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5" t="e">
        <f>AVERAGE('E 1'!H13,'E 2'!H13,'E 3'!H13)</f>
        <v>#DIV/0!</v>
      </c>
      <c r="I13" s="15">
        <f>AVERAGE('E 1'!I13,'E 2'!I13,'E 3'!I13)</f>
        <v>4.962875717662952</v>
      </c>
      <c r="J13" s="15">
        <f>AVERAGE('E 1'!J13,'E 2'!J13,'E 3'!J13)</f>
        <v>5</v>
      </c>
      <c r="K13" s="15" t="e">
        <f t="shared" si="0"/>
        <v>#DIV/0!</v>
      </c>
      <c r="L13" s="68"/>
    </row>
    <row r="14" spans="2:12" ht="21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5" t="e">
        <f>AVERAGE('E 1'!H14,'E 2'!H14,'E 3'!H14)</f>
        <v>#DIV/0!</v>
      </c>
      <c r="I14" s="15">
        <f>AVERAGE('E 1'!I14,'E 2'!I14,'E 3'!I14)</f>
        <v>4.389382809861533</v>
      </c>
      <c r="J14" s="15">
        <f>AVERAGE('E 1'!J14,'E 2'!J14,'E 3'!J14)</f>
        <v>5</v>
      </c>
      <c r="K14" s="15" t="e">
        <f t="shared" si="0"/>
        <v>#DIV/0!</v>
      </c>
      <c r="L14" s="68"/>
    </row>
    <row r="15" spans="2:12" ht="21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5" t="e">
        <f>AVERAGE('E 1'!H15,'E 2'!H15,'E 3'!H15)</f>
        <v>#DIV/0!</v>
      </c>
      <c r="I15" s="15">
        <f>AVERAGE('E 1'!I15,'E 2'!I15,'E 3'!I15)</f>
        <v>3.6863162878787876</v>
      </c>
      <c r="J15" s="15">
        <f>AVERAGE('E 1'!J15,'E 2'!J15,'E 3'!J15)</f>
        <v>4.666666666666667</v>
      </c>
      <c r="K15" s="15" t="e">
        <f t="shared" si="0"/>
        <v>#DIV/0!</v>
      </c>
      <c r="L15" s="68"/>
    </row>
    <row r="16" spans="2:12" ht="21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5" t="e">
        <f>AVERAGE('E 1'!H16,'E 2'!H16,'E 3'!H16)</f>
        <v>#DIV/0!</v>
      </c>
      <c r="I16" s="15">
        <f>AVERAGE('E 1'!I16,'E 2'!I16,'E 3'!I16)</f>
        <v>4.617985900033773</v>
      </c>
      <c r="J16" s="15">
        <f>AVERAGE('E 1'!J16,'E 2'!J16,'E 3'!J16)</f>
        <v>5</v>
      </c>
      <c r="K16" s="15" t="e">
        <f t="shared" si="0"/>
        <v>#DIV/0!</v>
      </c>
      <c r="L16" s="68"/>
    </row>
    <row r="17" spans="2:12" ht="21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5" t="e">
        <f>AVERAGE('E 1'!H17,'E 2'!H17,'E 3'!H17)</f>
        <v>#DIV/0!</v>
      </c>
      <c r="I17" s="15">
        <f>AVERAGE('E 1'!I17,'E 2'!I17,'E 3'!I17)</f>
        <v>4.661875211077338</v>
      </c>
      <c r="J17" s="15">
        <f>AVERAGE('E 1'!J17,'E 2'!J17,'E 3'!J17)</f>
        <v>4.666666666666667</v>
      </c>
      <c r="K17" s="15" t="e">
        <f t="shared" si="0"/>
        <v>#DIV/0!</v>
      </c>
      <c r="L17" s="68"/>
    </row>
    <row r="18" spans="2:12" ht="21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5" t="e">
        <f>AVERAGE('E 1'!H18,'E 2'!H18,'E 3'!H18)</f>
        <v>#DIV/0!</v>
      </c>
      <c r="I18" s="15">
        <f>AVERAGE('E 1'!I18,'E 2'!I18,'E 3'!I18)</f>
        <v>5.199482860520095</v>
      </c>
      <c r="J18" s="15">
        <f>AVERAGE('E 1'!J18,'E 2'!J18,'E 3'!J18)</f>
        <v>5.333333333333333</v>
      </c>
      <c r="K18" s="15" t="e">
        <f t="shared" si="0"/>
        <v>#DIV/0!</v>
      </c>
      <c r="L18" s="68"/>
    </row>
    <row r="19" spans="2:12" ht="21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5" t="e">
        <f>AVERAGE('E 1'!H19,'E 2'!H19,'E 3'!H19)</f>
        <v>#DIV/0!</v>
      </c>
      <c r="I19" s="15">
        <f>AVERAGE('E 1'!I19,'E 2'!I19,'E 3'!I19)</f>
        <v>4.899240121580547</v>
      </c>
      <c r="J19" s="15">
        <f>AVERAGE('E 1'!J19,'E 2'!J19,'E 3'!J19)</f>
        <v>5.666666666666667</v>
      </c>
      <c r="K19" s="15" t="e">
        <f t="shared" si="0"/>
        <v>#DIV/0!</v>
      </c>
      <c r="L19" s="68"/>
    </row>
    <row r="20" spans="2:12" ht="21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5" t="e">
        <f>AVERAGE('E 1'!H20,'E 2'!H20,'E 3'!H20)</f>
        <v>#DIV/0!</v>
      </c>
      <c r="I20" s="15">
        <f>AVERAGE('E 1'!I20,'E 2'!I20,'E 3'!I20)</f>
        <v>5.200710227272727</v>
      </c>
      <c r="J20" s="15">
        <f>AVERAGE('E 1'!J20,'E 2'!J20,'E 3'!J20)</f>
        <v>4.333333333333333</v>
      </c>
      <c r="K20" s="15" t="e">
        <f t="shared" si="0"/>
        <v>#DIV/0!</v>
      </c>
      <c r="L20" s="68"/>
    </row>
    <row r="21" spans="2:12" ht="21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5" t="e">
        <f>AVERAGE('E 1'!H21,'E 2'!H21,'E 3'!H21)</f>
        <v>#DIV/0!</v>
      </c>
      <c r="I21" s="15">
        <f>AVERAGE('E 1'!I21,'E 2'!I21,'E 3'!I21)</f>
        <v>3.748414809186086</v>
      </c>
      <c r="J21" s="15">
        <f>AVERAGE('E 1'!J21,'E 2'!J21,'E 3'!J21)</f>
        <v>4</v>
      </c>
      <c r="K21" s="15" t="e">
        <f t="shared" si="0"/>
        <v>#DIV/0!</v>
      </c>
      <c r="L21" s="68"/>
    </row>
    <row r="22" spans="2:12" ht="21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5" t="e">
        <f>AVERAGE('E 1'!H22,'E 2'!H22,'E 3'!H22)</f>
        <v>#DIV/0!</v>
      </c>
      <c r="I22" s="15">
        <f>AVERAGE('E 1'!I22,'E 2'!I22,'E 3'!I22)</f>
        <v>4.68080040526849</v>
      </c>
      <c r="J22" s="15">
        <f>AVERAGE('E 1'!J22,'E 2'!J22,'E 3'!J22)</f>
        <v>3.6666666666666665</v>
      </c>
      <c r="K22" s="15" t="e">
        <f t="shared" si="0"/>
        <v>#DIV/0!</v>
      </c>
      <c r="L22" s="68"/>
    </row>
    <row r="23" spans="2:12" ht="21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5" t="e">
        <f>AVERAGE('E 1'!H23,'E 2'!H23,'E 3'!H23)</f>
        <v>#DIV/0!</v>
      </c>
      <c r="I23" s="15">
        <f>AVERAGE('E 1'!I23,'E 2'!I23,'E 3'!I23)</f>
        <v>2.6710021952043235</v>
      </c>
      <c r="J23" s="15">
        <f>AVERAGE('E 1'!J23,'E 2'!J23,'E 3'!J23)</f>
        <v>5.333333333333333</v>
      </c>
      <c r="K23" s="15" t="e">
        <f t="shared" si="0"/>
        <v>#DIV/0!</v>
      </c>
      <c r="L23" s="68"/>
    </row>
    <row r="24" spans="2:12" ht="21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5" t="e">
        <f>AVERAGE('E 1'!H24,'E 2'!H24,'E 3'!H24)</f>
        <v>#DIV/0!</v>
      </c>
      <c r="I24" s="15">
        <f>AVERAGE('E 1'!I24,'E 2'!I24,'E 3'!I24)</f>
        <v>2.2212594696969696</v>
      </c>
      <c r="J24" s="15">
        <f>AVERAGE('E 1'!J24,'E 2'!J24,'E 3'!J24)</f>
        <v>5.333333333333333</v>
      </c>
      <c r="K24" s="15" t="e">
        <f t="shared" si="0"/>
        <v>#DIV/0!</v>
      </c>
      <c r="L24" s="68"/>
    </row>
    <row r="25" spans="2:12" ht="21" customHeight="1">
      <c r="B25" s="58">
        <f t="shared" si="1"/>
        <v>20</v>
      </c>
      <c r="C25" s="107"/>
      <c r="D25" s="107"/>
      <c r="E25" s="107"/>
      <c r="F25" s="108"/>
      <c r="G25" s="108"/>
      <c r="H25" s="15" t="e">
        <f>AVERAGE('E 1'!H25,'E 2'!H25,'E 3'!H25)</f>
        <v>#DIV/0!</v>
      </c>
      <c r="I25" s="15">
        <f>AVERAGE('E 1'!I25,'E 2'!I25,'E 3'!I25)</f>
        <v>0</v>
      </c>
      <c r="J25" s="15">
        <f>AVERAGE('E 1'!J25,'E 2'!J25,'E 3'!J25)</f>
        <v>0</v>
      </c>
      <c r="K25" s="15" t="e">
        <f t="shared" si="0"/>
        <v>#DIV/0!</v>
      </c>
      <c r="L25" s="68"/>
    </row>
    <row r="26" spans="2:12" ht="21" customHeight="1">
      <c r="B26" s="58"/>
      <c r="C26" s="12"/>
      <c r="D26" s="12"/>
      <c r="E26" s="12"/>
      <c r="F26" s="13"/>
      <c r="G26" s="13"/>
      <c r="H26" s="15"/>
      <c r="I26" s="15"/>
      <c r="J26" s="15"/>
      <c r="K26" s="15"/>
      <c r="L26" s="68"/>
    </row>
    <row r="27" spans="2:12" ht="21" customHeight="1">
      <c r="B27" s="58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70">
        <f>AVERAGE(I6:I25)</f>
        <v>4.27953432981026</v>
      </c>
      <c r="J27" s="70">
        <f>AVERAGE(J6:J25)</f>
        <v>4.7333333333333325</v>
      </c>
      <c r="K27" s="70" t="e">
        <f>AVERAGE(K6:K25)</f>
        <v>#DIV/0!</v>
      </c>
      <c r="L27" s="68"/>
    </row>
    <row r="28" spans="2:12" ht="21" customHeight="1">
      <c r="B28" s="58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71">
        <f>AVERAGE(I6:I7,I9:I10,I13:I14,I16,I22,I24:I25)</f>
        <v>4.026978322357311</v>
      </c>
      <c r="J28" s="71">
        <f>AVERAGE(J6:J7,J9:J10,J13:J14,J16,J22,J24:J25)</f>
        <v>4.5</v>
      </c>
      <c r="K28" s="71" t="e">
        <f>AVERAGE(K6:K7,K9:K10,K13:K14,K16,K22,K24:K25)</f>
        <v>#DIV/0!</v>
      </c>
      <c r="L28" s="68"/>
    </row>
    <row r="29" spans="2:12" ht="21" customHeight="1">
      <c r="B29" s="58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72">
        <f>AVERAGE(I8,I11:I12,I15,I17:I21,I23)</f>
        <v>4.5320903372632095</v>
      </c>
      <c r="J29" s="72">
        <f>AVERAGE(J8,J11:J12,J15,J17:J21,J23)</f>
        <v>4.966666666666667</v>
      </c>
      <c r="K29" s="72" t="e">
        <f>AVERAGE(K8,K11:K12,K15,K17:K21,K23)</f>
        <v>#DIV/0!</v>
      </c>
      <c r="L29" s="68"/>
    </row>
    <row r="30" spans="2:12" ht="21" customHeight="1" thickBot="1">
      <c r="B30" s="59"/>
      <c r="C30" s="17"/>
      <c r="D30" s="17"/>
      <c r="E30" s="17"/>
      <c r="F30" s="18"/>
      <c r="G30" s="18"/>
      <c r="H30" s="17"/>
      <c r="I30" s="38"/>
      <c r="J30" s="38"/>
      <c r="K30" s="38"/>
      <c r="L30" s="69"/>
    </row>
  </sheetData>
  <sheetProtection/>
  <conditionalFormatting sqref="H6:K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19" right="0.28" top="0.41" bottom="0.33" header="0" footer="0"/>
  <pageSetup fitToHeight="1" fitToWidth="1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K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5" width="20.7109375" style="0" customWidth="1"/>
    <col min="6" max="6" width="3.7109375" style="1" customWidth="1"/>
    <col min="7" max="7" width="4.7109375" style="1" customWidth="1"/>
    <col min="8" max="8" width="15.7109375" style="0" customWidth="1"/>
    <col min="9" max="9" width="15.7109375" style="2" customWidth="1"/>
    <col min="10" max="10" width="15.7109375" style="0" customWidth="1"/>
    <col min="11" max="11" width="4.7109375" style="1" customWidth="1"/>
    <col min="12" max="12" width="7.14062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11" ht="24" thickBot="1">
      <c r="C2" s="94" t="s">
        <v>226</v>
      </c>
      <c r="D2" s="95"/>
      <c r="E2" s="95"/>
      <c r="F2" s="96"/>
      <c r="G2" s="96"/>
      <c r="H2" s="97"/>
      <c r="I2" s="97"/>
      <c r="J2" s="97"/>
      <c r="K2" s="98"/>
    </row>
    <row r="3" spans="8:10" ht="13.5" customHeight="1" thickBot="1">
      <c r="H3" s="1"/>
      <c r="I3" s="1"/>
      <c r="J3" s="1"/>
    </row>
    <row r="4" spans="2:11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18</v>
      </c>
      <c r="I4" s="22" t="s">
        <v>19</v>
      </c>
      <c r="J4" s="22" t="s">
        <v>20</v>
      </c>
      <c r="K4" s="23"/>
    </row>
    <row r="5" spans="2:11" ht="12.75" customHeight="1">
      <c r="B5" s="10"/>
      <c r="C5" s="11"/>
      <c r="D5" s="12"/>
      <c r="E5" s="50"/>
      <c r="F5" s="13"/>
      <c r="G5" s="13"/>
      <c r="H5" s="13">
        <v>10</v>
      </c>
      <c r="I5" s="13">
        <v>20</v>
      </c>
      <c r="J5" s="13">
        <v>30</v>
      </c>
      <c r="K5" s="21"/>
    </row>
    <row r="6" spans="2:11" ht="12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5">
        <f>'T3'!Z6</f>
        <v>0</v>
      </c>
      <c r="I6" s="13">
        <f>'T3'!N6</f>
        <v>0</v>
      </c>
      <c r="J6" s="15">
        <f aca="true" t="shared" si="0" ref="J6:J25">SUM(H6+I6*2)/3</f>
        <v>0</v>
      </c>
      <c r="K6" s="21"/>
    </row>
    <row r="7" spans="2:11" ht="12.75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5">
        <f>'T3'!Z7</f>
        <v>0</v>
      </c>
      <c r="I7" s="13">
        <f>'T3'!N7</f>
        <v>0</v>
      </c>
      <c r="J7" s="15">
        <f t="shared" si="0"/>
        <v>0</v>
      </c>
      <c r="K7" s="21"/>
    </row>
    <row r="8" spans="2:11" ht="12.75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5">
        <f>'T3'!Z8</f>
        <v>0</v>
      </c>
      <c r="I8" s="13">
        <f>'T3'!N8</f>
        <v>0</v>
      </c>
      <c r="J8" s="15">
        <f t="shared" si="0"/>
        <v>0</v>
      </c>
      <c r="K8" s="21"/>
    </row>
    <row r="9" spans="2:11" ht="12.75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5">
        <f>'T3'!Z9</f>
        <v>0</v>
      </c>
      <c r="I9" s="13">
        <f>'T3'!N9</f>
        <v>0</v>
      </c>
      <c r="J9" s="15">
        <f t="shared" si="0"/>
        <v>0</v>
      </c>
      <c r="K9" s="21"/>
    </row>
    <row r="10" spans="2:11" ht="12.75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5">
        <f>'T3'!Z10</f>
        <v>0</v>
      </c>
      <c r="I10" s="13">
        <f>'T3'!N10</f>
        <v>0</v>
      </c>
      <c r="J10" s="15">
        <f t="shared" si="0"/>
        <v>0</v>
      </c>
      <c r="K10" s="21"/>
    </row>
    <row r="11" spans="2:11" ht="12.75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5">
        <f>'T3'!Z11</f>
        <v>0</v>
      </c>
      <c r="I11" s="13">
        <f>'T3'!N11</f>
        <v>0</v>
      </c>
      <c r="J11" s="15">
        <f t="shared" si="0"/>
        <v>0</v>
      </c>
      <c r="K11" s="21"/>
    </row>
    <row r="12" spans="2:11" ht="12.75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5">
        <f>'T3'!Z12</f>
        <v>0</v>
      </c>
      <c r="I12" s="13">
        <f>'T3'!N12</f>
        <v>0</v>
      </c>
      <c r="J12" s="15">
        <f t="shared" si="0"/>
        <v>0</v>
      </c>
      <c r="K12" s="21"/>
    </row>
    <row r="13" spans="2:11" ht="12.75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5">
        <f>'T3'!Z13</f>
        <v>0</v>
      </c>
      <c r="I13" s="13">
        <f>'T3'!N13</f>
        <v>0</v>
      </c>
      <c r="J13" s="15">
        <f t="shared" si="0"/>
        <v>0</v>
      </c>
      <c r="K13" s="21"/>
    </row>
    <row r="14" spans="2:11" ht="12.75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5">
        <f>'T3'!Z14</f>
        <v>0</v>
      </c>
      <c r="I14" s="13">
        <f>'T3'!N14</f>
        <v>0</v>
      </c>
      <c r="J14" s="15">
        <f t="shared" si="0"/>
        <v>0</v>
      </c>
      <c r="K14" s="21"/>
    </row>
    <row r="15" spans="2:11" ht="12.75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5">
        <f>'T3'!Z15</f>
        <v>0</v>
      </c>
      <c r="I15" s="13">
        <f>'T3'!N15</f>
        <v>0</v>
      </c>
      <c r="J15" s="15">
        <f t="shared" si="0"/>
        <v>0</v>
      </c>
      <c r="K15" s="21"/>
    </row>
    <row r="16" spans="2:11" ht="12.75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5">
        <f>'T3'!Z16</f>
        <v>0</v>
      </c>
      <c r="I16" s="13">
        <f>'T3'!N16</f>
        <v>0</v>
      </c>
      <c r="J16" s="15">
        <f t="shared" si="0"/>
        <v>0</v>
      </c>
      <c r="K16" s="21"/>
    </row>
    <row r="17" spans="2:11" ht="12.75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5">
        <f>'T3'!Z17</f>
        <v>0</v>
      </c>
      <c r="I17" s="13">
        <f>'T3'!N17</f>
        <v>0</v>
      </c>
      <c r="J17" s="15">
        <f t="shared" si="0"/>
        <v>0</v>
      </c>
      <c r="K17" s="21"/>
    </row>
    <row r="18" spans="2:11" ht="12.75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5">
        <f>'T3'!Z18</f>
        <v>0</v>
      </c>
      <c r="I18" s="13">
        <f>'T3'!N18</f>
        <v>0</v>
      </c>
      <c r="J18" s="15">
        <f t="shared" si="0"/>
        <v>0</v>
      </c>
      <c r="K18" s="21"/>
    </row>
    <row r="19" spans="2:11" ht="12.75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5">
        <f>'T3'!Z19</f>
        <v>0</v>
      </c>
      <c r="I19" s="13">
        <f>'T3'!N19</f>
        <v>0</v>
      </c>
      <c r="J19" s="15">
        <f t="shared" si="0"/>
        <v>0</v>
      </c>
      <c r="K19" s="21"/>
    </row>
    <row r="20" spans="2:11" ht="12.75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5">
        <f>'T3'!Z20</f>
        <v>0</v>
      </c>
      <c r="I20" s="13">
        <f>'T3'!N20</f>
        <v>0</v>
      </c>
      <c r="J20" s="15">
        <f t="shared" si="0"/>
        <v>0</v>
      </c>
      <c r="K20" s="21"/>
    </row>
    <row r="21" spans="2:11" ht="12.75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5">
        <f>'T3'!Z21</f>
        <v>0</v>
      </c>
      <c r="I21" s="13">
        <f>'T3'!N21</f>
        <v>0</v>
      </c>
      <c r="J21" s="15">
        <f t="shared" si="0"/>
        <v>0</v>
      </c>
      <c r="K21" s="21"/>
    </row>
    <row r="22" spans="2:11" ht="12.75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5">
        <f>'T3'!Z22</f>
        <v>0</v>
      </c>
      <c r="I22" s="13">
        <f>'T3'!N22</f>
        <v>0</v>
      </c>
      <c r="J22" s="15">
        <f t="shared" si="0"/>
        <v>0</v>
      </c>
      <c r="K22" s="21"/>
    </row>
    <row r="23" spans="2:11" ht="12.75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15">
        <f>'T3'!Z23</f>
        <v>0</v>
      </c>
      <c r="I23" s="13">
        <f>'T3'!N23</f>
        <v>0</v>
      </c>
      <c r="J23" s="15">
        <f t="shared" si="0"/>
        <v>0</v>
      </c>
      <c r="K23" s="21"/>
    </row>
    <row r="24" spans="2:11" ht="12.75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15">
        <f>'T3'!Z24</f>
        <v>0</v>
      </c>
      <c r="I24" s="13">
        <f>'T3'!N24</f>
        <v>0</v>
      </c>
      <c r="J24" s="15">
        <f t="shared" si="0"/>
        <v>0</v>
      </c>
      <c r="K24" s="21"/>
    </row>
    <row r="25" spans="2:11" ht="12.75" customHeight="1">
      <c r="B25" s="58">
        <f t="shared" si="1"/>
        <v>20</v>
      </c>
      <c r="C25" s="107"/>
      <c r="D25" s="107"/>
      <c r="E25" s="107"/>
      <c r="F25" s="108"/>
      <c r="G25" s="108"/>
      <c r="H25" s="15">
        <f>'T3'!Z25</f>
        <v>0</v>
      </c>
      <c r="I25" s="13">
        <f>'T3'!N25</f>
        <v>0</v>
      </c>
      <c r="J25" s="15">
        <f t="shared" si="0"/>
        <v>0</v>
      </c>
      <c r="K25" s="21"/>
    </row>
    <row r="26" spans="2:11" ht="12.75" customHeight="1">
      <c r="B26" s="10"/>
      <c r="C26" s="12"/>
      <c r="D26" s="12"/>
      <c r="E26" s="12"/>
      <c r="F26" s="13"/>
      <c r="G26" s="13"/>
      <c r="H26" s="13"/>
      <c r="I26" s="13"/>
      <c r="J26" s="15"/>
      <c r="K26" s="21"/>
    </row>
    <row r="27" spans="2:11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>AVERAGE(H6:H23)</f>
        <v>0</v>
      </c>
      <c r="I27" s="44">
        <f>AVERAGE(I6:I23)</f>
        <v>0</v>
      </c>
      <c r="J27" s="44">
        <f>AVERAGE(J6:J23)</f>
        <v>0</v>
      </c>
      <c r="K27" s="21"/>
    </row>
    <row r="28" spans="2:1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0</v>
      </c>
      <c r="I28" s="43">
        <f>AVERAGE(I7,I9:I11,I13:I14,I16:I19,I21:I23)</f>
        <v>0</v>
      </c>
      <c r="J28" s="43">
        <f>AVERAGE(J7,J9:J11,J13:J14,J16:J19,J21:J23)</f>
        <v>0</v>
      </c>
      <c r="K28" s="21"/>
    </row>
    <row r="29" spans="2:1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0</v>
      </c>
      <c r="I29" s="41">
        <f>AVERAGE(I6,I8,I12,I15,I20)</f>
        <v>0</v>
      </c>
      <c r="J29" s="41">
        <f>AVERAGE(J6,J8,J12,J15,J20)</f>
        <v>0</v>
      </c>
      <c r="K29" s="21"/>
    </row>
    <row r="30" spans="2:11" ht="12.75" customHeight="1" thickBot="1">
      <c r="B30" s="16"/>
      <c r="C30" s="17"/>
      <c r="D30" s="17"/>
      <c r="E30" s="17"/>
      <c r="F30" s="18"/>
      <c r="G30" s="18"/>
      <c r="H30" s="17"/>
      <c r="I30" s="38"/>
      <c r="J30" s="17"/>
      <c r="K30" s="49"/>
    </row>
  </sheetData>
  <sheetProtection/>
  <conditionalFormatting sqref="H6:J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1" right="0.14" top="0.23" bottom="0.18" header="0" footer="0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M30"/>
  <sheetViews>
    <sheetView zoomScale="115" zoomScaleNormal="115" zoomScalePageLayoutView="0" workbookViewId="0" topLeftCell="B1">
      <selection activeCell="E19" sqref="E19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5" width="18.7109375" style="0" customWidth="1"/>
    <col min="6" max="7" width="4.7109375" style="1" customWidth="1"/>
    <col min="8" max="8" width="9.7109375" style="0" customWidth="1"/>
    <col min="9" max="11" width="9.7109375" style="2" customWidth="1"/>
    <col min="12" max="12" width="9.7109375" style="0" customWidth="1"/>
    <col min="13" max="13" width="3.421875" style="0" customWidth="1"/>
    <col min="14" max="14" width="5.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12" ht="24" thickBot="1">
      <c r="C2" s="80" t="s">
        <v>152</v>
      </c>
      <c r="D2" s="81"/>
      <c r="E2" s="81"/>
      <c r="F2" s="82"/>
      <c r="G2" s="82"/>
      <c r="H2" s="83"/>
      <c r="I2" s="83"/>
      <c r="J2" s="83"/>
      <c r="K2" s="84"/>
      <c r="L2" s="1"/>
    </row>
    <row r="3" spans="8:12" ht="13.5" thickBot="1">
      <c r="H3" s="1"/>
      <c r="I3" s="1"/>
      <c r="J3" s="1"/>
      <c r="K3" s="1"/>
      <c r="L3" s="1"/>
    </row>
    <row r="4" spans="2:13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31</v>
      </c>
      <c r="I4" s="22" t="s">
        <v>30</v>
      </c>
      <c r="J4" s="22" t="s">
        <v>28</v>
      </c>
      <c r="K4" s="22" t="s">
        <v>29</v>
      </c>
      <c r="L4" s="22" t="s">
        <v>20</v>
      </c>
      <c r="M4" s="9"/>
    </row>
    <row r="5" spans="2:13" ht="12.75" customHeight="1">
      <c r="B5" s="10"/>
      <c r="C5" s="11"/>
      <c r="D5" s="12"/>
      <c r="E5" s="12"/>
      <c r="F5" s="13"/>
      <c r="G5" s="13"/>
      <c r="H5" s="13">
        <v>8</v>
      </c>
      <c r="I5" s="13">
        <v>4</v>
      </c>
      <c r="J5" s="13">
        <v>4</v>
      </c>
      <c r="K5" s="13">
        <v>4</v>
      </c>
      <c r="L5" s="13">
        <v>20</v>
      </c>
      <c r="M5" s="14"/>
    </row>
    <row r="6" spans="2:13" ht="12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>
        <v>8</v>
      </c>
      <c r="I6" s="13">
        <v>8</v>
      </c>
      <c r="J6" s="13">
        <v>8</v>
      </c>
      <c r="K6" s="13">
        <v>8</v>
      </c>
      <c r="L6" s="13">
        <f>SUM(H6*4+I6*2+J6*2+K6*2)/10</f>
        <v>8</v>
      </c>
      <c r="M6" s="14"/>
    </row>
    <row r="7" spans="2:13" ht="12.75" customHeight="1">
      <c r="B7" s="58">
        <f aca="true" t="shared" si="0" ref="B7:B24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>
        <v>7</v>
      </c>
      <c r="I7" s="13">
        <v>7</v>
      </c>
      <c r="J7" s="13">
        <v>7</v>
      </c>
      <c r="K7" s="13">
        <v>7</v>
      </c>
      <c r="L7" s="13">
        <f aca="true" t="shared" si="1" ref="L7:L14">SUM(H7*4+I7*2+J7*2+K7*2)/10</f>
        <v>7</v>
      </c>
      <c r="M7" s="14"/>
    </row>
    <row r="8" spans="2:13" ht="12.75" customHeight="1">
      <c r="B8" s="58">
        <f t="shared" si="0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>
        <v>8</v>
      </c>
      <c r="I8" s="13">
        <v>8</v>
      </c>
      <c r="J8" s="13">
        <v>8</v>
      </c>
      <c r="K8" s="13">
        <v>8</v>
      </c>
      <c r="L8" s="13">
        <f t="shared" si="1"/>
        <v>8</v>
      </c>
      <c r="M8" s="14"/>
    </row>
    <row r="9" spans="2:13" ht="12.75" customHeight="1">
      <c r="B9" s="58">
        <f t="shared" si="0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>
        <v>6</v>
      </c>
      <c r="I9" s="13">
        <v>6</v>
      </c>
      <c r="J9" s="13">
        <v>6</v>
      </c>
      <c r="K9" s="13">
        <v>6</v>
      </c>
      <c r="L9" s="13">
        <f t="shared" si="1"/>
        <v>6</v>
      </c>
      <c r="M9" s="14"/>
    </row>
    <row r="10" spans="2:13" ht="12.75" customHeight="1">
      <c r="B10" s="58">
        <f t="shared" si="0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>
        <v>10</v>
      </c>
      <c r="I10" s="13">
        <v>10</v>
      </c>
      <c r="J10" s="13">
        <v>10</v>
      </c>
      <c r="K10" s="13">
        <v>10</v>
      </c>
      <c r="L10" s="13">
        <f t="shared" si="1"/>
        <v>10</v>
      </c>
      <c r="M10" s="14"/>
    </row>
    <row r="11" spans="2:13" ht="12.75" customHeight="1">
      <c r="B11" s="58">
        <f t="shared" si="0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>
        <v>8</v>
      </c>
      <c r="I11" s="13">
        <v>8</v>
      </c>
      <c r="J11" s="13">
        <v>8</v>
      </c>
      <c r="K11" s="13">
        <v>8</v>
      </c>
      <c r="L11" s="13">
        <f t="shared" si="1"/>
        <v>8</v>
      </c>
      <c r="M11" s="14"/>
    </row>
    <row r="12" spans="2:13" ht="12.75" customHeight="1">
      <c r="B12" s="58">
        <f t="shared" si="0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>
        <v>8</v>
      </c>
      <c r="I12" s="13">
        <v>8</v>
      </c>
      <c r="J12" s="13">
        <v>8</v>
      </c>
      <c r="K12" s="13">
        <v>8</v>
      </c>
      <c r="L12" s="13">
        <f t="shared" si="1"/>
        <v>8</v>
      </c>
      <c r="M12" s="14"/>
    </row>
    <row r="13" spans="2:13" ht="12.75" customHeight="1">
      <c r="B13" s="58">
        <f t="shared" si="0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>
        <v>8</v>
      </c>
      <c r="I13" s="13">
        <v>8</v>
      </c>
      <c r="J13" s="13">
        <v>8</v>
      </c>
      <c r="K13" s="13">
        <v>8</v>
      </c>
      <c r="L13" s="13">
        <f t="shared" si="1"/>
        <v>8</v>
      </c>
      <c r="M13" s="14"/>
    </row>
    <row r="14" spans="2:13" ht="12.75" customHeight="1">
      <c r="B14" s="58">
        <f t="shared" si="0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>
        <v>7</v>
      </c>
      <c r="I14" s="13">
        <v>7</v>
      </c>
      <c r="J14" s="13">
        <v>7</v>
      </c>
      <c r="K14" s="13">
        <v>7</v>
      </c>
      <c r="L14" s="13">
        <f t="shared" si="1"/>
        <v>7</v>
      </c>
      <c r="M14" s="14"/>
    </row>
    <row r="15" spans="2:13" ht="12.75" customHeight="1">
      <c r="B15" s="58">
        <f t="shared" si="0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>
        <v>7</v>
      </c>
      <c r="I15" s="13">
        <v>7</v>
      </c>
      <c r="J15" s="13">
        <v>7</v>
      </c>
      <c r="K15" s="13">
        <v>7</v>
      </c>
      <c r="L15" s="13">
        <f aca="true" t="shared" si="2" ref="L15:L23">SUM(H15*4+I15*2+J15*2+K15*2)/10</f>
        <v>7</v>
      </c>
      <c r="M15" s="14"/>
    </row>
    <row r="16" spans="2:13" ht="12.75" customHeight="1">
      <c r="B16" s="58">
        <f t="shared" si="0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>
        <v>7</v>
      </c>
      <c r="I16" s="13">
        <v>7</v>
      </c>
      <c r="J16" s="13">
        <v>7</v>
      </c>
      <c r="K16" s="13">
        <v>7</v>
      </c>
      <c r="L16" s="13">
        <f t="shared" si="2"/>
        <v>7</v>
      </c>
      <c r="M16" s="14"/>
    </row>
    <row r="17" spans="2:13" ht="12.75" customHeight="1">
      <c r="B17" s="58">
        <f t="shared" si="0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>
        <v>7</v>
      </c>
      <c r="I17" s="13">
        <v>7</v>
      </c>
      <c r="J17" s="13">
        <v>7</v>
      </c>
      <c r="K17" s="13">
        <v>7</v>
      </c>
      <c r="L17" s="13">
        <f t="shared" si="2"/>
        <v>7</v>
      </c>
      <c r="M17" s="14"/>
    </row>
    <row r="18" spans="2:13" ht="12.75" customHeight="1">
      <c r="B18" s="58">
        <f t="shared" si="0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>
        <v>8</v>
      </c>
      <c r="I18" s="13">
        <v>8</v>
      </c>
      <c r="J18" s="13">
        <v>8</v>
      </c>
      <c r="K18" s="13">
        <v>8</v>
      </c>
      <c r="L18" s="13">
        <f t="shared" si="2"/>
        <v>8</v>
      </c>
      <c r="M18" s="14"/>
    </row>
    <row r="19" spans="2:13" ht="12.75" customHeight="1">
      <c r="B19" s="58">
        <f t="shared" si="0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>
        <v>8</v>
      </c>
      <c r="I19" s="13">
        <v>8</v>
      </c>
      <c r="J19" s="13">
        <v>8</v>
      </c>
      <c r="K19" s="13">
        <v>8</v>
      </c>
      <c r="L19" s="13">
        <f t="shared" si="2"/>
        <v>8</v>
      </c>
      <c r="M19" s="14"/>
    </row>
    <row r="20" spans="2:13" ht="12.75" customHeight="1">
      <c r="B20" s="58">
        <f t="shared" si="0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>
        <v>7</v>
      </c>
      <c r="I20" s="13">
        <v>7</v>
      </c>
      <c r="J20" s="13">
        <v>7</v>
      </c>
      <c r="K20" s="13">
        <v>7</v>
      </c>
      <c r="L20" s="13">
        <f t="shared" si="2"/>
        <v>7</v>
      </c>
      <c r="M20" s="14"/>
    </row>
    <row r="21" spans="2:13" ht="12.75" customHeight="1">
      <c r="B21" s="58">
        <f t="shared" si="0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>
        <v>6</v>
      </c>
      <c r="I21" s="13">
        <v>6</v>
      </c>
      <c r="J21" s="13">
        <v>6</v>
      </c>
      <c r="K21" s="13">
        <v>6</v>
      </c>
      <c r="L21" s="13">
        <f t="shared" si="2"/>
        <v>6</v>
      </c>
      <c r="M21" s="14"/>
    </row>
    <row r="22" spans="2:13" ht="12.75" customHeight="1">
      <c r="B22" s="58">
        <f t="shared" si="0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>
        <v>5</v>
      </c>
      <c r="I22" s="13">
        <v>5</v>
      </c>
      <c r="J22" s="13">
        <v>5</v>
      </c>
      <c r="K22" s="13">
        <v>5</v>
      </c>
      <c r="L22" s="13">
        <f t="shared" si="2"/>
        <v>5</v>
      </c>
      <c r="M22" s="14"/>
    </row>
    <row r="23" spans="2:13" ht="12.75" customHeight="1">
      <c r="B23" s="58">
        <f t="shared" si="0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>
        <v>8</v>
      </c>
      <c r="I23" s="13">
        <v>8</v>
      </c>
      <c r="J23" s="13">
        <v>8</v>
      </c>
      <c r="K23" s="13">
        <v>8</v>
      </c>
      <c r="L23" s="13">
        <f t="shared" si="2"/>
        <v>8</v>
      </c>
      <c r="M23" s="14"/>
    </row>
    <row r="24" spans="2:13" ht="12.75" customHeight="1">
      <c r="B24" s="58">
        <f t="shared" si="0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3">
        <v>8</v>
      </c>
      <c r="I24" s="13">
        <v>8</v>
      </c>
      <c r="J24" s="13">
        <v>8</v>
      </c>
      <c r="K24" s="13">
        <v>8</v>
      </c>
      <c r="L24" s="13">
        <f>SUM(H24*4+I24*2+J24*2+K24*2)/10</f>
        <v>8</v>
      </c>
      <c r="M24" s="14"/>
    </row>
    <row r="25" spans="2:13" ht="12.75" customHeight="1">
      <c r="B25" s="58"/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4"/>
    </row>
    <row r="26" spans="2:13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4"/>
    </row>
    <row r="27" spans="2:13" ht="12.75" customHeight="1">
      <c r="B27" s="10"/>
      <c r="C27" s="12"/>
      <c r="D27" s="45"/>
      <c r="E27" s="12"/>
      <c r="F27" s="33" t="s">
        <v>6</v>
      </c>
      <c r="G27" s="33" t="s">
        <v>43</v>
      </c>
      <c r="H27" s="44">
        <f>AVERAGE(H6:H23)</f>
        <v>7.388888888888889</v>
      </c>
      <c r="I27" s="44">
        <f>AVERAGE(I6:I23)</f>
        <v>7.388888888888889</v>
      </c>
      <c r="J27" s="44">
        <f>AVERAGE(J6:J23)</f>
        <v>7.388888888888889</v>
      </c>
      <c r="K27" s="44">
        <f>AVERAGE(K6:K23)</f>
        <v>7.388888888888889</v>
      </c>
      <c r="L27" s="44">
        <f>AVERAGE(L6:L23)</f>
        <v>7.388888888888889</v>
      </c>
      <c r="M27" s="14"/>
    </row>
    <row r="28" spans="2:13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7.3076923076923075</v>
      </c>
      <c r="I28" s="43">
        <f>AVERAGE(I7,I9:I11,I13:I14,I16:I19,I21:I23)</f>
        <v>7.3076923076923075</v>
      </c>
      <c r="J28" s="43">
        <f>AVERAGE(J7,J9:J11,J13:J14,J16:J19,J21:J23)</f>
        <v>7.3076923076923075</v>
      </c>
      <c r="K28" s="43">
        <f>AVERAGE(K7,K9:K11,K13:K14,K16:K19,K21:K23)</f>
        <v>7.3076923076923075</v>
      </c>
      <c r="L28" s="43">
        <f>AVERAGE(L7,L9:L11,L13:L14,L16:L19,L21:L23)</f>
        <v>7.3076923076923075</v>
      </c>
      <c r="M28" s="14"/>
    </row>
    <row r="29" spans="2:13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7.6</v>
      </c>
      <c r="I29" s="41">
        <f>AVERAGE(I6,I8,I12,I15,I20)</f>
        <v>7.6</v>
      </c>
      <c r="J29" s="41">
        <f>AVERAGE(J6,J8,J12,J15,J20)</f>
        <v>7.6</v>
      </c>
      <c r="K29" s="41">
        <f>AVERAGE(K6,K8,K12,K15,K20)</f>
        <v>7.6</v>
      </c>
      <c r="L29" s="41">
        <f>AVERAGE(L6,L8,L12,L15,L20)</f>
        <v>7.6</v>
      </c>
      <c r="M29" s="14"/>
    </row>
    <row r="30" spans="2:13" ht="12.75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9"/>
    </row>
  </sheetData>
  <sheetProtection/>
  <conditionalFormatting sqref="H6:L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11" right="0.18" top="0.38" bottom="0.33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M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5" width="18.7109375" style="0" customWidth="1"/>
    <col min="6" max="7" width="4.7109375" style="1" customWidth="1"/>
    <col min="8" max="8" width="9.7109375" style="0" customWidth="1"/>
    <col min="9" max="11" width="9.7109375" style="2" customWidth="1"/>
    <col min="12" max="12" width="9.7109375" style="0" customWidth="1"/>
    <col min="13" max="13" width="3.421875" style="0" customWidth="1"/>
    <col min="14" max="14" width="5.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12" ht="24" thickBot="1">
      <c r="C2" s="87" t="s">
        <v>224</v>
      </c>
      <c r="D2" s="88"/>
      <c r="E2" s="88"/>
      <c r="F2" s="89"/>
      <c r="G2" s="89"/>
      <c r="H2" s="90"/>
      <c r="I2" s="90"/>
      <c r="J2" s="90"/>
      <c r="K2" s="91"/>
      <c r="L2" s="1"/>
    </row>
    <row r="3" spans="8:12" ht="13.5" thickBot="1">
      <c r="H3" s="1"/>
      <c r="I3" s="1"/>
      <c r="J3" s="1"/>
      <c r="K3" s="1"/>
      <c r="L3" s="1"/>
    </row>
    <row r="4" spans="2:13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31</v>
      </c>
      <c r="I4" s="22" t="s">
        <v>30</v>
      </c>
      <c r="J4" s="22" t="s">
        <v>28</v>
      </c>
      <c r="K4" s="22" t="s">
        <v>29</v>
      </c>
      <c r="L4" s="22" t="s">
        <v>20</v>
      </c>
      <c r="M4" s="9"/>
    </row>
    <row r="5" spans="2:13" ht="12.75" customHeight="1">
      <c r="B5" s="10"/>
      <c r="C5" s="11"/>
      <c r="D5" s="12"/>
      <c r="E5" s="12"/>
      <c r="F5" s="13"/>
      <c r="G5" s="13"/>
      <c r="H5" s="13">
        <v>8</v>
      </c>
      <c r="I5" s="13">
        <v>4</v>
      </c>
      <c r="J5" s="13">
        <v>4</v>
      </c>
      <c r="K5" s="13">
        <v>4</v>
      </c>
      <c r="L5" s="13">
        <v>20</v>
      </c>
      <c r="M5" s="14"/>
    </row>
    <row r="6" spans="2:13" ht="12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>
        <v>8</v>
      </c>
      <c r="I6" s="13">
        <v>8</v>
      </c>
      <c r="J6" s="13">
        <v>8</v>
      </c>
      <c r="K6" s="13">
        <v>8</v>
      </c>
      <c r="L6" s="13">
        <f aca="true" t="shared" si="0" ref="L6:L25">SUM(H6*4+I6*2+J6*2+K6*2)/10</f>
        <v>8</v>
      </c>
      <c r="M6" s="14"/>
    </row>
    <row r="7" spans="2:13" ht="12.75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>
        <v>7</v>
      </c>
      <c r="I7" s="13">
        <v>7</v>
      </c>
      <c r="J7" s="13">
        <v>7</v>
      </c>
      <c r="K7" s="13">
        <v>7</v>
      </c>
      <c r="L7" s="13">
        <f t="shared" si="0"/>
        <v>7</v>
      </c>
      <c r="M7" s="14"/>
    </row>
    <row r="8" spans="2:13" ht="12.75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>
        <v>7</v>
      </c>
      <c r="I8" s="13">
        <v>7</v>
      </c>
      <c r="J8" s="13">
        <v>7</v>
      </c>
      <c r="K8" s="13">
        <v>7</v>
      </c>
      <c r="L8" s="13">
        <f t="shared" si="0"/>
        <v>7</v>
      </c>
      <c r="M8" s="14"/>
    </row>
    <row r="9" spans="2:13" ht="12.75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>
        <v>7</v>
      </c>
      <c r="I9" s="13">
        <v>7</v>
      </c>
      <c r="J9" s="13">
        <v>7</v>
      </c>
      <c r="K9" s="13">
        <v>7</v>
      </c>
      <c r="L9" s="13">
        <f t="shared" si="0"/>
        <v>7</v>
      </c>
      <c r="M9" s="14"/>
    </row>
    <row r="10" spans="2:13" ht="12.75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>
        <v>10</v>
      </c>
      <c r="I10" s="13">
        <v>10</v>
      </c>
      <c r="J10" s="13">
        <v>10</v>
      </c>
      <c r="K10" s="13">
        <v>10</v>
      </c>
      <c r="L10" s="13">
        <f t="shared" si="0"/>
        <v>10</v>
      </c>
      <c r="M10" s="14"/>
    </row>
    <row r="11" spans="2:13" ht="12.75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>
        <v>8</v>
      </c>
      <c r="I11" s="13">
        <v>8</v>
      </c>
      <c r="J11" s="13">
        <v>8</v>
      </c>
      <c r="K11" s="13">
        <v>8</v>
      </c>
      <c r="L11" s="13">
        <f t="shared" si="0"/>
        <v>8</v>
      </c>
      <c r="M11" s="14"/>
    </row>
    <row r="12" spans="2:13" ht="12.75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>
        <v>8</v>
      </c>
      <c r="I12" s="13">
        <v>8</v>
      </c>
      <c r="J12" s="13">
        <v>8</v>
      </c>
      <c r="K12" s="13">
        <v>8</v>
      </c>
      <c r="L12" s="13">
        <f t="shared" si="0"/>
        <v>8</v>
      </c>
      <c r="M12" s="14"/>
    </row>
    <row r="13" spans="2:13" ht="12.75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>
        <v>7</v>
      </c>
      <c r="I13" s="13">
        <v>7</v>
      </c>
      <c r="J13" s="13">
        <v>7</v>
      </c>
      <c r="K13" s="13">
        <v>7</v>
      </c>
      <c r="L13" s="13">
        <f t="shared" si="0"/>
        <v>7</v>
      </c>
      <c r="M13" s="14"/>
    </row>
    <row r="14" spans="2:13" ht="12.75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>
        <v>8</v>
      </c>
      <c r="I14" s="13">
        <v>8</v>
      </c>
      <c r="J14" s="13">
        <v>8</v>
      </c>
      <c r="K14" s="13">
        <v>8</v>
      </c>
      <c r="L14" s="13">
        <f t="shared" si="0"/>
        <v>8</v>
      </c>
      <c r="M14" s="14"/>
    </row>
    <row r="15" spans="2:13" ht="12.75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>
        <v>7</v>
      </c>
      <c r="I15" s="13">
        <v>7</v>
      </c>
      <c r="J15" s="13">
        <v>7</v>
      </c>
      <c r="K15" s="13">
        <v>7</v>
      </c>
      <c r="L15" s="13">
        <f t="shared" si="0"/>
        <v>7</v>
      </c>
      <c r="M15" s="14"/>
    </row>
    <row r="16" spans="2:13" ht="12.75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>
        <v>8</v>
      </c>
      <c r="I16" s="13">
        <v>8</v>
      </c>
      <c r="J16" s="13">
        <v>8</v>
      </c>
      <c r="K16" s="13">
        <v>8</v>
      </c>
      <c r="L16" s="13">
        <f t="shared" si="0"/>
        <v>8</v>
      </c>
      <c r="M16" s="14"/>
    </row>
    <row r="17" spans="2:13" ht="12.75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>
        <v>7</v>
      </c>
      <c r="I17" s="13">
        <v>7</v>
      </c>
      <c r="J17" s="13">
        <v>7</v>
      </c>
      <c r="K17" s="13">
        <v>7</v>
      </c>
      <c r="L17" s="13">
        <f t="shared" si="0"/>
        <v>7</v>
      </c>
      <c r="M17" s="14"/>
    </row>
    <row r="18" spans="2:13" ht="12.75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>
        <v>8</v>
      </c>
      <c r="I18" s="13">
        <v>8</v>
      </c>
      <c r="J18" s="13">
        <v>8</v>
      </c>
      <c r="K18" s="13">
        <v>8</v>
      </c>
      <c r="L18" s="13">
        <f t="shared" si="0"/>
        <v>8</v>
      </c>
      <c r="M18" s="14"/>
    </row>
    <row r="19" spans="2:13" ht="12.75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>
        <v>9</v>
      </c>
      <c r="I19" s="13">
        <v>9</v>
      </c>
      <c r="J19" s="13">
        <v>9</v>
      </c>
      <c r="K19" s="13">
        <v>9</v>
      </c>
      <c r="L19" s="13">
        <f t="shared" si="0"/>
        <v>9</v>
      </c>
      <c r="M19" s="14"/>
    </row>
    <row r="20" spans="2:13" ht="12.75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>
        <v>6</v>
      </c>
      <c r="I20" s="13">
        <v>6</v>
      </c>
      <c r="J20" s="13">
        <v>6</v>
      </c>
      <c r="K20" s="13">
        <v>6</v>
      </c>
      <c r="L20" s="13">
        <f t="shared" si="0"/>
        <v>6</v>
      </c>
      <c r="M20" s="14"/>
    </row>
    <row r="21" spans="2:13" ht="12.75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>
        <v>6</v>
      </c>
      <c r="I21" s="13">
        <v>6</v>
      </c>
      <c r="J21" s="13">
        <v>6</v>
      </c>
      <c r="K21" s="13">
        <v>6</v>
      </c>
      <c r="L21" s="13">
        <f t="shared" si="0"/>
        <v>6</v>
      </c>
      <c r="M21" s="14"/>
    </row>
    <row r="22" spans="2:13" ht="12.75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>
        <v>6</v>
      </c>
      <c r="I22" s="13">
        <v>6</v>
      </c>
      <c r="J22" s="13">
        <v>6</v>
      </c>
      <c r="K22" s="13">
        <v>6</v>
      </c>
      <c r="L22" s="13">
        <f t="shared" si="0"/>
        <v>6</v>
      </c>
      <c r="M22" s="14"/>
    </row>
    <row r="23" spans="2:13" ht="12.75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>
        <v>8</v>
      </c>
      <c r="I23" s="13">
        <v>8</v>
      </c>
      <c r="J23" s="13">
        <v>8</v>
      </c>
      <c r="K23" s="13">
        <v>8</v>
      </c>
      <c r="L23" s="13">
        <f t="shared" si="0"/>
        <v>8</v>
      </c>
      <c r="M23" s="14"/>
    </row>
    <row r="24" spans="2:13" ht="12.75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9" t="s">
        <v>93</v>
      </c>
      <c r="H24" s="13">
        <v>8</v>
      </c>
      <c r="I24" s="13">
        <v>8</v>
      </c>
      <c r="J24" s="13">
        <v>8</v>
      </c>
      <c r="K24" s="13">
        <v>8</v>
      </c>
      <c r="L24" s="13">
        <f t="shared" si="0"/>
        <v>8</v>
      </c>
      <c r="M24" s="14"/>
    </row>
    <row r="25" spans="2:13" ht="12.75" customHeight="1">
      <c r="B25" s="58">
        <f t="shared" si="1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>
        <f t="shared" si="0"/>
        <v>0</v>
      </c>
      <c r="M25" s="14"/>
    </row>
    <row r="26" spans="2:13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4"/>
    </row>
    <row r="27" spans="2:13" ht="12.75" customHeight="1">
      <c r="B27" s="10"/>
      <c r="C27" s="12"/>
      <c r="D27" s="45"/>
      <c r="E27" s="12"/>
      <c r="F27" s="33" t="s">
        <v>6</v>
      </c>
      <c r="G27" s="33" t="s">
        <v>43</v>
      </c>
      <c r="H27" s="44">
        <f>AVERAGE(H6:H23)</f>
        <v>7.5</v>
      </c>
      <c r="I27" s="44">
        <f>AVERAGE(I6:I23)</f>
        <v>7.5</v>
      </c>
      <c r="J27" s="44">
        <f>AVERAGE(J6:J23)</f>
        <v>7.5</v>
      </c>
      <c r="K27" s="44">
        <f>AVERAGE(K6:K23)</f>
        <v>7.5</v>
      </c>
      <c r="L27" s="44">
        <f>AVERAGE(L6:L23)</f>
        <v>7.5</v>
      </c>
      <c r="M27" s="14"/>
    </row>
    <row r="28" spans="2:13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7.615384615384615</v>
      </c>
      <c r="I28" s="43">
        <f>AVERAGE(I7,I9:I11,I13:I14,I16:I19,I21:I23)</f>
        <v>7.615384615384615</v>
      </c>
      <c r="J28" s="43">
        <f>AVERAGE(J7,J9:J11,J13:J14,J16:J19,J21:J23)</f>
        <v>7.615384615384615</v>
      </c>
      <c r="K28" s="43">
        <f>AVERAGE(K7,K9:K11,K13:K14,K16:K19,K21:K23)</f>
        <v>7.615384615384615</v>
      </c>
      <c r="L28" s="43">
        <f>AVERAGE(L7,L9:L11,L13:L14,L16:L19,L21:L23)</f>
        <v>7.615384615384615</v>
      </c>
      <c r="M28" s="14"/>
    </row>
    <row r="29" spans="2:13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7.2</v>
      </c>
      <c r="I29" s="41">
        <f>AVERAGE(I6,I8,I12,I15,I20)</f>
        <v>7.2</v>
      </c>
      <c r="J29" s="41">
        <f>AVERAGE(J6,J8,J12,J15,J20)</f>
        <v>7.2</v>
      </c>
      <c r="K29" s="41">
        <f>AVERAGE(K6,K8,K12,K15,K20)</f>
        <v>7.2</v>
      </c>
      <c r="L29" s="41">
        <f>AVERAGE(L6,L8,L12,L15,L20)</f>
        <v>7.2</v>
      </c>
      <c r="M29" s="14"/>
    </row>
    <row r="30" spans="2:13" ht="12.75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9"/>
    </row>
  </sheetData>
  <sheetProtection/>
  <conditionalFormatting sqref="H6:L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11" right="0.18" top="0.38" bottom="0.33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M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5" width="18.7109375" style="0" customWidth="1"/>
    <col min="6" max="7" width="4.7109375" style="1" customWidth="1"/>
    <col min="8" max="8" width="9.7109375" style="0" customWidth="1"/>
    <col min="9" max="11" width="9.7109375" style="2" customWidth="1"/>
    <col min="12" max="12" width="9.7109375" style="0" customWidth="1"/>
    <col min="13" max="13" width="3.421875" style="0" customWidth="1"/>
    <col min="14" max="14" width="5.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12" ht="24" thickBot="1">
      <c r="C2" s="94" t="s">
        <v>226</v>
      </c>
      <c r="D2" s="95"/>
      <c r="E2" s="95"/>
      <c r="F2" s="96"/>
      <c r="G2" s="96"/>
      <c r="H2" s="97"/>
      <c r="I2" s="97"/>
      <c r="J2" s="97"/>
      <c r="K2" s="98"/>
      <c r="L2" s="1"/>
    </row>
    <row r="3" spans="8:12" ht="13.5" thickBot="1">
      <c r="H3" s="1"/>
      <c r="I3" s="1"/>
      <c r="J3" s="1"/>
      <c r="K3" s="1"/>
      <c r="L3" s="1"/>
    </row>
    <row r="4" spans="2:13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31</v>
      </c>
      <c r="I4" s="22" t="s">
        <v>30</v>
      </c>
      <c r="J4" s="22" t="s">
        <v>28</v>
      </c>
      <c r="K4" s="22" t="s">
        <v>29</v>
      </c>
      <c r="L4" s="22" t="s">
        <v>20</v>
      </c>
      <c r="M4" s="9"/>
    </row>
    <row r="5" spans="2:13" ht="12.75" customHeight="1">
      <c r="B5" s="10"/>
      <c r="C5" s="11"/>
      <c r="D5" s="12"/>
      <c r="E5" s="12"/>
      <c r="F5" s="13"/>
      <c r="G5" s="13"/>
      <c r="H5" s="13">
        <v>8</v>
      </c>
      <c r="I5" s="13">
        <v>4</v>
      </c>
      <c r="J5" s="13">
        <v>4</v>
      </c>
      <c r="K5" s="13">
        <v>4</v>
      </c>
      <c r="L5" s="13">
        <v>20</v>
      </c>
      <c r="M5" s="14"/>
    </row>
    <row r="6" spans="2:13" ht="12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/>
      <c r="K6" s="13"/>
      <c r="L6" s="13">
        <f aca="true" t="shared" si="0" ref="L6:L25">SUM(H6*4+I6*2+J6*2+K6*2)/10</f>
        <v>0</v>
      </c>
      <c r="M6" s="14"/>
    </row>
    <row r="7" spans="2:13" ht="12.75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/>
      <c r="K7" s="13"/>
      <c r="L7" s="13">
        <f t="shared" si="0"/>
        <v>0</v>
      </c>
      <c r="M7" s="14"/>
    </row>
    <row r="8" spans="2:13" ht="12.75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/>
      <c r="K8" s="13"/>
      <c r="L8" s="13">
        <f t="shared" si="0"/>
        <v>0</v>
      </c>
      <c r="M8" s="14"/>
    </row>
    <row r="9" spans="2:13" ht="12.75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/>
      <c r="K9" s="13"/>
      <c r="L9" s="13">
        <f t="shared" si="0"/>
        <v>0</v>
      </c>
      <c r="M9" s="14"/>
    </row>
    <row r="10" spans="2:13" ht="12.75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/>
      <c r="K10" s="13"/>
      <c r="L10" s="13">
        <f t="shared" si="0"/>
        <v>0</v>
      </c>
      <c r="M10" s="14"/>
    </row>
    <row r="11" spans="2:13" ht="12.75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/>
      <c r="K11" s="13"/>
      <c r="L11" s="13">
        <f t="shared" si="0"/>
        <v>0</v>
      </c>
      <c r="M11" s="14"/>
    </row>
    <row r="12" spans="2:13" ht="12.75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/>
      <c r="K12" s="13"/>
      <c r="L12" s="13">
        <f t="shared" si="0"/>
        <v>0</v>
      </c>
      <c r="M12" s="14"/>
    </row>
    <row r="13" spans="2:13" ht="12.75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/>
      <c r="K13" s="13"/>
      <c r="L13" s="13">
        <f t="shared" si="0"/>
        <v>0</v>
      </c>
      <c r="M13" s="14"/>
    </row>
    <row r="14" spans="2:13" ht="12.75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/>
      <c r="K14" s="13"/>
      <c r="L14" s="13">
        <f t="shared" si="0"/>
        <v>0</v>
      </c>
      <c r="M14" s="14"/>
    </row>
    <row r="15" spans="2:13" ht="12.75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/>
      <c r="K15" s="13"/>
      <c r="L15" s="13">
        <f t="shared" si="0"/>
        <v>0</v>
      </c>
      <c r="M15" s="14"/>
    </row>
    <row r="16" spans="2:13" ht="12.75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/>
      <c r="K16" s="13"/>
      <c r="L16" s="13">
        <f t="shared" si="0"/>
        <v>0</v>
      </c>
      <c r="M16" s="14"/>
    </row>
    <row r="17" spans="2:13" ht="12.75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/>
      <c r="K17" s="13"/>
      <c r="L17" s="13">
        <f t="shared" si="0"/>
        <v>0</v>
      </c>
      <c r="M17" s="14"/>
    </row>
    <row r="18" spans="2:13" ht="12.75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/>
      <c r="K18" s="13"/>
      <c r="L18" s="13">
        <f t="shared" si="0"/>
        <v>0</v>
      </c>
      <c r="M18" s="14"/>
    </row>
    <row r="19" spans="2:13" ht="12.75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/>
      <c r="K19" s="13"/>
      <c r="L19" s="13">
        <f t="shared" si="0"/>
        <v>0</v>
      </c>
      <c r="M19" s="14"/>
    </row>
    <row r="20" spans="2:13" ht="12.75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/>
      <c r="K20" s="13"/>
      <c r="L20" s="13">
        <f t="shared" si="0"/>
        <v>0</v>
      </c>
      <c r="M20" s="14"/>
    </row>
    <row r="21" spans="2:13" ht="12.75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/>
      <c r="K21" s="13"/>
      <c r="L21" s="13">
        <f t="shared" si="0"/>
        <v>0</v>
      </c>
      <c r="M21" s="14"/>
    </row>
    <row r="22" spans="2:13" ht="12.75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/>
      <c r="K22" s="13"/>
      <c r="L22" s="13">
        <f t="shared" si="0"/>
        <v>0</v>
      </c>
      <c r="M22" s="14"/>
    </row>
    <row r="23" spans="2:13" ht="12.75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13"/>
      <c r="I23" s="13"/>
      <c r="J23" s="13"/>
      <c r="K23" s="13"/>
      <c r="L23" s="13">
        <f t="shared" si="0"/>
        <v>0</v>
      </c>
      <c r="M23" s="14"/>
    </row>
    <row r="24" spans="2:13" ht="12.75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13"/>
      <c r="I24" s="13"/>
      <c r="J24" s="13"/>
      <c r="K24" s="13"/>
      <c r="L24" s="13">
        <f t="shared" si="0"/>
        <v>0</v>
      </c>
      <c r="M24" s="14"/>
    </row>
    <row r="25" spans="2:13" ht="12.75" customHeight="1">
      <c r="B25" s="58">
        <f t="shared" si="1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>
        <f t="shared" si="0"/>
        <v>0</v>
      </c>
      <c r="M25" s="14"/>
    </row>
    <row r="26" spans="2:13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4"/>
    </row>
    <row r="27" spans="2:13" ht="12.75" customHeight="1">
      <c r="B27" s="10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>AVERAGE(I6:I23)</f>
        <v>#DIV/0!</v>
      </c>
      <c r="J27" s="44" t="e">
        <f>AVERAGE(J6:J23)</f>
        <v>#DIV/0!</v>
      </c>
      <c r="K27" s="44" t="e">
        <f>AVERAGE(K6:K23)</f>
        <v>#DIV/0!</v>
      </c>
      <c r="L27" s="44">
        <f>AVERAGE(L6:L23)</f>
        <v>0</v>
      </c>
      <c r="M27" s="14"/>
    </row>
    <row r="28" spans="2:13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>AVERAGE(I7,I9:I11,I13:I14,I16:I19,I21:I23)</f>
        <v>#DIV/0!</v>
      </c>
      <c r="J28" s="43" t="e">
        <f>AVERAGE(J7,J9:J11,J13:J14,J16:J19,J21:J23)</f>
        <v>#DIV/0!</v>
      </c>
      <c r="K28" s="43" t="e">
        <f>AVERAGE(K7,K9:K11,K13:K14,K16:K19,K21:K23)</f>
        <v>#DIV/0!</v>
      </c>
      <c r="L28" s="43">
        <f>AVERAGE(L7,L9:L11,L13:L14,L16:L19,L21:L23)</f>
        <v>0</v>
      </c>
      <c r="M28" s="14"/>
    </row>
    <row r="29" spans="2:13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>AVERAGE(I6,I8,I12,I15,I20)</f>
        <v>#DIV/0!</v>
      </c>
      <c r="J29" s="41" t="e">
        <f>AVERAGE(J6,J8,J12,J15,J20)</f>
        <v>#DIV/0!</v>
      </c>
      <c r="K29" s="41" t="e">
        <f>AVERAGE(K6,K8,K12,K15,K20)</f>
        <v>#DIV/0!</v>
      </c>
      <c r="L29" s="41">
        <f>AVERAGE(L6,L8,L12,L15,L20)</f>
        <v>0</v>
      </c>
      <c r="M29" s="14"/>
    </row>
    <row r="30" spans="2:13" ht="12.75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9"/>
    </row>
  </sheetData>
  <sheetProtection/>
  <conditionalFormatting sqref="H6:L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11" right="0.18" top="0.38" bottom="0.33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AJ37"/>
  <sheetViews>
    <sheetView zoomScalePageLayoutView="0" workbookViewId="0" topLeftCell="A1">
      <selection activeCell="C23" sqref="C23:G24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5.28125" style="0" customWidth="1"/>
    <col min="9" max="21" width="5.28125" style="2" customWidth="1"/>
    <col min="22" max="22" width="3.8515625" style="1" customWidth="1"/>
    <col min="23" max="23" width="3.8515625" style="3" customWidth="1"/>
    <col min="24" max="31" width="3.8515625" style="0" customWidth="1"/>
    <col min="32" max="34" width="3.7109375" style="0" customWidth="1"/>
    <col min="35" max="35" width="6.00390625" style="0" customWidth="1"/>
    <col min="36" max="36" width="2.7109375" style="0" customWidth="1"/>
    <col min="37" max="37" width="5.57421875" style="0" customWidth="1"/>
    <col min="38" max="38" width="5.57421875" style="66" customWidth="1"/>
    <col min="39" max="40" width="5.57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34" ht="24" thickBot="1">
      <c r="E2" s="80" t="s">
        <v>152</v>
      </c>
      <c r="F2" s="81"/>
      <c r="G2" s="81"/>
      <c r="H2" s="82"/>
      <c r="I2" s="82"/>
      <c r="J2" s="83"/>
      <c r="K2" s="83"/>
      <c r="L2" s="83"/>
      <c r="M2" s="84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4"/>
      <c r="AH2" s="1"/>
    </row>
    <row r="3" spans="8:34" ht="13.5" thickBo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6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0">
        <v>1</v>
      </c>
      <c r="I4" s="20">
        <v>1</v>
      </c>
      <c r="J4" s="20">
        <v>2</v>
      </c>
      <c r="K4" s="20">
        <v>2</v>
      </c>
      <c r="L4" s="20">
        <v>3</v>
      </c>
      <c r="M4" s="20">
        <v>3</v>
      </c>
      <c r="N4" s="20">
        <v>4</v>
      </c>
      <c r="O4" s="20">
        <v>4</v>
      </c>
      <c r="P4" s="20">
        <v>5</v>
      </c>
      <c r="Q4" s="20">
        <v>5</v>
      </c>
      <c r="R4" s="20">
        <v>6</v>
      </c>
      <c r="S4" s="20">
        <v>6</v>
      </c>
      <c r="T4" s="20">
        <v>7</v>
      </c>
      <c r="U4" s="20">
        <v>7</v>
      </c>
      <c r="V4" s="20">
        <v>8</v>
      </c>
      <c r="W4" s="20">
        <v>8</v>
      </c>
      <c r="X4" s="20">
        <v>9</v>
      </c>
      <c r="Y4" s="20">
        <v>9</v>
      </c>
      <c r="Z4" s="20">
        <v>10</v>
      </c>
      <c r="AA4" s="20">
        <v>10</v>
      </c>
      <c r="AB4" s="20">
        <v>11</v>
      </c>
      <c r="AC4" s="20">
        <v>11</v>
      </c>
      <c r="AD4" s="20">
        <v>12</v>
      </c>
      <c r="AE4" s="20">
        <v>12</v>
      </c>
      <c r="AF4" s="20">
        <v>13</v>
      </c>
      <c r="AG4" s="20">
        <v>13</v>
      </c>
      <c r="AH4" s="20"/>
      <c r="AI4" s="20">
        <v>10</v>
      </c>
      <c r="AJ4" s="9"/>
    </row>
    <row r="5" spans="2:36" ht="10.5" customHeight="1">
      <c r="B5" s="10"/>
      <c r="C5" s="11"/>
      <c r="D5" s="12"/>
      <c r="E5" s="12"/>
      <c r="F5" s="13"/>
      <c r="G5" s="13"/>
      <c r="H5" s="154">
        <v>41163</v>
      </c>
      <c r="I5" s="155"/>
      <c r="J5" s="154">
        <v>41170</v>
      </c>
      <c r="K5" s="155"/>
      <c r="L5" s="154">
        <v>41177</v>
      </c>
      <c r="M5" s="155"/>
      <c r="N5" s="154">
        <v>41184</v>
      </c>
      <c r="O5" s="155"/>
      <c r="P5" s="154">
        <v>41191</v>
      </c>
      <c r="Q5" s="155"/>
      <c r="R5" s="154">
        <v>41198</v>
      </c>
      <c r="S5" s="155"/>
      <c r="T5" s="154">
        <v>41205</v>
      </c>
      <c r="U5" s="155"/>
      <c r="V5" s="154">
        <v>41212</v>
      </c>
      <c r="W5" s="155"/>
      <c r="X5" s="154">
        <v>41219</v>
      </c>
      <c r="Y5" s="155"/>
      <c r="Z5" s="154">
        <v>41226</v>
      </c>
      <c r="AA5" s="155"/>
      <c r="AB5" s="154">
        <v>41233</v>
      </c>
      <c r="AC5" s="155"/>
      <c r="AD5" s="154">
        <v>41240</v>
      </c>
      <c r="AE5" s="155"/>
      <c r="AF5" s="154">
        <v>41247</v>
      </c>
      <c r="AG5" s="155"/>
      <c r="AH5" s="13"/>
      <c r="AI5" s="11" t="s">
        <v>32</v>
      </c>
      <c r="AJ5" s="14"/>
    </row>
    <row r="6" spans="2:36" ht="20.2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/>
      <c r="S6" s="13"/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>
        <v>0</v>
      </c>
      <c r="AC6" s="13">
        <v>1</v>
      </c>
      <c r="AD6" s="13">
        <v>1</v>
      </c>
      <c r="AE6" s="13">
        <v>1</v>
      </c>
      <c r="AF6" s="13">
        <v>1</v>
      </c>
      <c r="AG6" s="13"/>
      <c r="AH6" s="13">
        <f aca="true" t="shared" si="0" ref="AH6:AH23">AVERAGE(H6:AG6)</f>
        <v>0.9565217391304348</v>
      </c>
      <c r="AI6" s="15">
        <f>(AH6)*10</f>
        <v>9.565217391304348</v>
      </c>
      <c r="AJ6" s="14"/>
    </row>
    <row r="7" spans="2:36" ht="20.25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0</v>
      </c>
      <c r="O7" s="13">
        <v>0</v>
      </c>
      <c r="P7" s="13">
        <v>1</v>
      </c>
      <c r="Q7" s="13">
        <v>1</v>
      </c>
      <c r="R7" s="13"/>
      <c r="S7" s="13"/>
      <c r="T7" s="13">
        <v>1</v>
      </c>
      <c r="U7" s="13">
        <v>0.5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3"/>
      <c r="AH7" s="13">
        <f t="shared" si="0"/>
        <v>0.8913043478260869</v>
      </c>
      <c r="AI7" s="15">
        <f aca="true" t="shared" si="2" ref="AI7:AI23">(AH7)*10</f>
        <v>8.91304347826087</v>
      </c>
      <c r="AJ7" s="14"/>
    </row>
    <row r="8" spans="2:36" ht="20.25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/>
      <c r="S8" s="13"/>
      <c r="T8" s="13">
        <v>1</v>
      </c>
      <c r="U8" s="13">
        <v>0.5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/>
      <c r="AH8" s="13">
        <f t="shared" si="0"/>
        <v>0.9782608695652174</v>
      </c>
      <c r="AI8" s="15">
        <f t="shared" si="2"/>
        <v>9.782608695652174</v>
      </c>
      <c r="AJ8" s="14"/>
    </row>
    <row r="9" spans="2:36" ht="20.25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>
        <v>1</v>
      </c>
      <c r="I9" s="13">
        <v>1</v>
      </c>
      <c r="J9" s="13">
        <v>1</v>
      </c>
      <c r="K9" s="13">
        <v>1</v>
      </c>
      <c r="L9" s="13">
        <v>0</v>
      </c>
      <c r="M9" s="13">
        <v>0</v>
      </c>
      <c r="N9" s="13">
        <v>1</v>
      </c>
      <c r="O9" s="13">
        <v>1</v>
      </c>
      <c r="P9" s="13">
        <v>1</v>
      </c>
      <c r="Q9" s="13">
        <v>1</v>
      </c>
      <c r="R9" s="13"/>
      <c r="S9" s="13"/>
      <c r="T9" s="13">
        <v>1</v>
      </c>
      <c r="U9" s="13">
        <v>0.5</v>
      </c>
      <c r="V9" s="13">
        <v>1</v>
      </c>
      <c r="W9" s="13">
        <v>1</v>
      </c>
      <c r="X9" s="13">
        <v>0</v>
      </c>
      <c r="Y9" s="13">
        <v>0.1</v>
      </c>
      <c r="Z9" s="13">
        <v>1</v>
      </c>
      <c r="AA9" s="13">
        <v>1</v>
      </c>
      <c r="AB9" s="13">
        <v>1</v>
      </c>
      <c r="AC9" s="13">
        <v>1</v>
      </c>
      <c r="AD9" s="13">
        <v>0</v>
      </c>
      <c r="AE9" s="13">
        <v>0</v>
      </c>
      <c r="AF9" s="13">
        <v>1</v>
      </c>
      <c r="AG9" s="13"/>
      <c r="AH9" s="13">
        <f t="shared" si="0"/>
        <v>0.7217391304347827</v>
      </c>
      <c r="AI9" s="15">
        <f t="shared" si="2"/>
        <v>7.217391304347826</v>
      </c>
      <c r="AJ9" s="14"/>
    </row>
    <row r="10" spans="2:36" ht="20.25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/>
      <c r="S10" s="13"/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/>
      <c r="AH10" s="13">
        <f t="shared" si="0"/>
        <v>1</v>
      </c>
      <c r="AI10" s="15">
        <f t="shared" si="2"/>
        <v>10</v>
      </c>
      <c r="AJ10" s="14"/>
    </row>
    <row r="11" spans="2:36" ht="20.25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/>
      <c r="S11" s="13"/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/>
      <c r="AH11" s="13">
        <f t="shared" si="0"/>
        <v>1</v>
      </c>
      <c r="AI11" s="15">
        <f t="shared" si="2"/>
        <v>10</v>
      </c>
      <c r="AJ11" s="14"/>
    </row>
    <row r="12" spans="2:36" ht="20.25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/>
      <c r="S12" s="13"/>
      <c r="T12" s="13">
        <v>1</v>
      </c>
      <c r="U12" s="13">
        <v>1</v>
      </c>
      <c r="V12" s="13">
        <v>1</v>
      </c>
      <c r="W12" s="13">
        <v>1</v>
      </c>
      <c r="X12" s="13">
        <v>0</v>
      </c>
      <c r="Y12" s="13">
        <v>0.1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3"/>
      <c r="AH12" s="13">
        <f t="shared" si="0"/>
        <v>0.9173913043478261</v>
      </c>
      <c r="AI12" s="15">
        <f t="shared" si="2"/>
        <v>9.173913043478262</v>
      </c>
      <c r="AJ12" s="14"/>
    </row>
    <row r="13" spans="2:36" ht="20.25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/>
      <c r="S13" s="13"/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3">
        <v>1</v>
      </c>
      <c r="AE13" s="13">
        <v>1</v>
      </c>
      <c r="AF13" s="13">
        <v>1</v>
      </c>
      <c r="AG13" s="13"/>
      <c r="AH13" s="13">
        <f t="shared" si="0"/>
        <v>1</v>
      </c>
      <c r="AI13" s="15">
        <f t="shared" si="2"/>
        <v>10</v>
      </c>
      <c r="AJ13" s="14"/>
    </row>
    <row r="14" spans="2:36" ht="20.25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/>
      <c r="S14" s="13"/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/>
      <c r="AH14" s="13">
        <f t="shared" si="0"/>
        <v>1</v>
      </c>
      <c r="AI14" s="15">
        <f t="shared" si="2"/>
        <v>10</v>
      </c>
      <c r="AJ14" s="14"/>
    </row>
    <row r="15" spans="2:36" ht="20.25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/>
      <c r="S15" s="13"/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1</v>
      </c>
      <c r="AC15" s="13">
        <v>1</v>
      </c>
      <c r="AD15" s="13">
        <v>1</v>
      </c>
      <c r="AE15" s="13">
        <v>1</v>
      </c>
      <c r="AF15" s="13">
        <v>1</v>
      </c>
      <c r="AG15" s="13"/>
      <c r="AH15" s="13">
        <f t="shared" si="0"/>
        <v>1</v>
      </c>
      <c r="AI15" s="15">
        <f t="shared" si="2"/>
        <v>10</v>
      </c>
      <c r="AJ15" s="14"/>
    </row>
    <row r="16" spans="2:36" ht="20.25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/>
      <c r="S16" s="13"/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/>
      <c r="AH16" s="13">
        <f t="shared" si="0"/>
        <v>1</v>
      </c>
      <c r="AI16" s="15">
        <f t="shared" si="2"/>
        <v>10</v>
      </c>
      <c r="AJ16" s="14"/>
    </row>
    <row r="17" spans="2:36" ht="20.25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/>
      <c r="S17" s="13"/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0</v>
      </c>
      <c r="AE17" s="13">
        <v>0</v>
      </c>
      <c r="AF17" s="13">
        <v>1</v>
      </c>
      <c r="AG17" s="13"/>
      <c r="AH17" s="13">
        <f t="shared" si="0"/>
        <v>0.9130434782608695</v>
      </c>
      <c r="AI17" s="15">
        <f t="shared" si="2"/>
        <v>9.130434782608695</v>
      </c>
      <c r="AJ17" s="14"/>
    </row>
    <row r="18" spans="2:36" ht="20.25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/>
      <c r="S18" s="13"/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/>
      <c r="AH18" s="13">
        <f t="shared" si="0"/>
        <v>1</v>
      </c>
      <c r="AI18" s="15">
        <f t="shared" si="2"/>
        <v>10</v>
      </c>
      <c r="AJ18" s="14"/>
    </row>
    <row r="19" spans="2:36" ht="20.25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/>
      <c r="S19" s="13"/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/>
      <c r="AH19" s="13">
        <f t="shared" si="0"/>
        <v>1</v>
      </c>
      <c r="AI19" s="15">
        <f t="shared" si="2"/>
        <v>10</v>
      </c>
      <c r="AJ19" s="14"/>
    </row>
    <row r="20" spans="2:36" ht="20.25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/>
      <c r="S20" s="13"/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/>
      <c r="AH20" s="13">
        <f t="shared" si="0"/>
        <v>1</v>
      </c>
      <c r="AI20" s="15">
        <f t="shared" si="2"/>
        <v>10</v>
      </c>
      <c r="AJ20" s="14"/>
    </row>
    <row r="21" spans="2:36" ht="20.25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/>
      <c r="S21" s="13"/>
      <c r="T21" s="13">
        <v>1</v>
      </c>
      <c r="U21" s="13">
        <v>1</v>
      </c>
      <c r="V21" s="13">
        <v>1</v>
      </c>
      <c r="W21" s="13">
        <v>1</v>
      </c>
      <c r="X21" s="13">
        <v>0</v>
      </c>
      <c r="Y21" s="13">
        <v>0.1</v>
      </c>
      <c r="Z21" s="13">
        <v>1</v>
      </c>
      <c r="AA21" s="13">
        <v>1</v>
      </c>
      <c r="AB21" s="13">
        <v>0</v>
      </c>
      <c r="AC21" s="13">
        <v>0</v>
      </c>
      <c r="AD21" s="13">
        <v>1</v>
      </c>
      <c r="AE21" s="13">
        <v>1</v>
      </c>
      <c r="AF21" s="13">
        <v>1</v>
      </c>
      <c r="AG21" s="13"/>
      <c r="AH21" s="13">
        <f t="shared" si="0"/>
        <v>0.8304347826086957</v>
      </c>
      <c r="AI21" s="15">
        <f t="shared" si="2"/>
        <v>8.304347826086957</v>
      </c>
      <c r="AJ21" s="14"/>
    </row>
    <row r="22" spans="2:36" ht="20.25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0.5</v>
      </c>
      <c r="O22" s="13">
        <v>0.5</v>
      </c>
      <c r="P22" s="13">
        <v>1</v>
      </c>
      <c r="Q22" s="13">
        <v>1</v>
      </c>
      <c r="R22" s="13"/>
      <c r="S22" s="13"/>
      <c r="T22" s="13">
        <v>1</v>
      </c>
      <c r="U22" s="13">
        <v>0.5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0.1</v>
      </c>
      <c r="AE22" s="13">
        <v>0.1</v>
      </c>
      <c r="AF22" s="13">
        <v>1</v>
      </c>
      <c r="AG22" s="13"/>
      <c r="AH22" s="13">
        <f t="shared" si="0"/>
        <v>0.856521739130435</v>
      </c>
      <c r="AI22" s="15">
        <f t="shared" si="2"/>
        <v>8.56521739130435</v>
      </c>
      <c r="AJ22" s="14"/>
    </row>
    <row r="23" spans="2:36" ht="20.25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/>
      <c r="I23" s="13"/>
      <c r="J23" s="13"/>
      <c r="K23" s="13"/>
      <c r="L23" s="13"/>
      <c r="M23" s="13"/>
      <c r="N23" s="13">
        <v>1</v>
      </c>
      <c r="O23" s="13">
        <v>1</v>
      </c>
      <c r="P23" s="13">
        <v>1</v>
      </c>
      <c r="Q23" s="13">
        <v>1</v>
      </c>
      <c r="R23" s="13"/>
      <c r="S23" s="13"/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13">
        <v>1</v>
      </c>
      <c r="AE23" s="13">
        <v>1</v>
      </c>
      <c r="AF23" s="13">
        <v>1</v>
      </c>
      <c r="AG23" s="13"/>
      <c r="AH23" s="13">
        <f t="shared" si="0"/>
        <v>1</v>
      </c>
      <c r="AI23" s="15">
        <f t="shared" si="2"/>
        <v>10</v>
      </c>
      <c r="AJ23" s="14"/>
    </row>
    <row r="24" spans="2:36" ht="20.25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1</v>
      </c>
      <c r="AA24" s="13">
        <v>1</v>
      </c>
      <c r="AB24" s="13">
        <v>1</v>
      </c>
      <c r="AC24" s="13">
        <v>1</v>
      </c>
      <c r="AD24" s="13">
        <v>1</v>
      </c>
      <c r="AE24" s="13">
        <v>1</v>
      </c>
      <c r="AF24" s="13">
        <v>1</v>
      </c>
      <c r="AG24" s="13"/>
      <c r="AH24" s="13">
        <f>AVERAGE(H24:AG24)</f>
        <v>1</v>
      </c>
      <c r="AI24" s="15">
        <f>(AH24)*10</f>
        <v>10</v>
      </c>
      <c r="AJ24" s="14"/>
    </row>
    <row r="25" spans="2:36" ht="20.25" customHeight="1">
      <c r="B25" s="58">
        <f t="shared" si="1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4"/>
    </row>
    <row r="26" spans="2:36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4"/>
    </row>
    <row r="27" spans="2:36" ht="12.75" customHeight="1">
      <c r="B27" s="10"/>
      <c r="C27" s="12"/>
      <c r="D27" s="45"/>
      <c r="E27" s="12"/>
      <c r="F27" s="33" t="s">
        <v>6</v>
      </c>
      <c r="G27" s="33" t="s">
        <v>43</v>
      </c>
      <c r="H27" s="44">
        <f>AVERAGE(H6:H23)</f>
        <v>1</v>
      </c>
      <c r="I27" s="44">
        <f aca="true" t="shared" si="3" ref="I27:S27">AVERAGE(I6:I23)</f>
        <v>1</v>
      </c>
      <c r="J27" s="44">
        <f t="shared" si="3"/>
        <v>1</v>
      </c>
      <c r="K27" s="44">
        <f t="shared" si="3"/>
        <v>1</v>
      </c>
      <c r="L27" s="44">
        <f t="shared" si="3"/>
        <v>0.9411764705882353</v>
      </c>
      <c r="M27" s="44">
        <f t="shared" si="3"/>
        <v>0.9411764705882353</v>
      </c>
      <c r="N27" s="44">
        <f t="shared" si="3"/>
        <v>0.9166666666666666</v>
      </c>
      <c r="O27" s="44">
        <f t="shared" si="3"/>
        <v>0.9166666666666666</v>
      </c>
      <c r="P27" s="44">
        <f t="shared" si="3"/>
        <v>1</v>
      </c>
      <c r="Q27" s="44">
        <f t="shared" si="3"/>
        <v>1</v>
      </c>
      <c r="R27" s="44" t="e">
        <f t="shared" si="3"/>
        <v>#DIV/0!</v>
      </c>
      <c r="S27" s="44" t="e">
        <f t="shared" si="3"/>
        <v>#DIV/0!</v>
      </c>
      <c r="T27" s="44">
        <f aca="true" t="shared" si="4" ref="T27:AI27">AVERAGE(T6:T23)</f>
        <v>1</v>
      </c>
      <c r="U27" s="44">
        <f t="shared" si="4"/>
        <v>0.8888888888888888</v>
      </c>
      <c r="V27" s="44">
        <f t="shared" si="4"/>
        <v>1</v>
      </c>
      <c r="W27" s="44">
        <f t="shared" si="4"/>
        <v>1</v>
      </c>
      <c r="X27" s="44">
        <f t="shared" si="4"/>
        <v>0.8333333333333334</v>
      </c>
      <c r="Y27" s="44">
        <f t="shared" si="4"/>
        <v>0.85</v>
      </c>
      <c r="Z27" s="44">
        <f t="shared" si="4"/>
        <v>1</v>
      </c>
      <c r="AA27" s="44">
        <f t="shared" si="4"/>
        <v>1</v>
      </c>
      <c r="AB27" s="44">
        <f>AVERAGE(AB6:AB23)</f>
        <v>0.8888888888888888</v>
      </c>
      <c r="AC27" s="44">
        <f>AVERAGE(AC6:AC23)</f>
        <v>0.9444444444444444</v>
      </c>
      <c r="AD27" s="44">
        <f>AVERAGE(AD6:AD23)</f>
        <v>0.8388888888888889</v>
      </c>
      <c r="AE27" s="44">
        <f>AVERAGE(AE6:AE23)</f>
        <v>0.8388888888888889</v>
      </c>
      <c r="AF27" s="44">
        <f t="shared" si="4"/>
        <v>1</v>
      </c>
      <c r="AG27" s="44" t="e">
        <f t="shared" si="4"/>
        <v>#DIV/0!</v>
      </c>
      <c r="AH27" s="44">
        <f t="shared" si="4"/>
        <v>0.9480676328502415</v>
      </c>
      <c r="AI27" s="44">
        <f t="shared" si="4"/>
        <v>9.480676328502417</v>
      </c>
      <c r="AJ27" s="14"/>
    </row>
    <row r="28" spans="2:36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1</v>
      </c>
      <c r="I28" s="43">
        <f aca="true" t="shared" si="5" ref="I28:S28">AVERAGE(I7,I9:I11,I13:I14,I16:I19,I21:I23)</f>
        <v>1</v>
      </c>
      <c r="J28" s="43">
        <f t="shared" si="5"/>
        <v>1</v>
      </c>
      <c r="K28" s="43">
        <f t="shared" si="5"/>
        <v>1</v>
      </c>
      <c r="L28" s="43">
        <f t="shared" si="5"/>
        <v>0.9166666666666666</v>
      </c>
      <c r="M28" s="43">
        <f t="shared" si="5"/>
        <v>0.9166666666666666</v>
      </c>
      <c r="N28" s="43">
        <f t="shared" si="5"/>
        <v>0.8846153846153846</v>
      </c>
      <c r="O28" s="43">
        <f t="shared" si="5"/>
        <v>0.8846153846153846</v>
      </c>
      <c r="P28" s="43">
        <f t="shared" si="5"/>
        <v>1</v>
      </c>
      <c r="Q28" s="43">
        <f t="shared" si="5"/>
        <v>1</v>
      </c>
      <c r="R28" s="43" t="e">
        <f t="shared" si="5"/>
        <v>#DIV/0!</v>
      </c>
      <c r="S28" s="43" t="e">
        <f t="shared" si="5"/>
        <v>#DIV/0!</v>
      </c>
      <c r="T28" s="43">
        <f aca="true" t="shared" si="6" ref="T28:AI28">AVERAGE(T7,T9:T11,T13:T14,T16:T19,T21:T23)</f>
        <v>1</v>
      </c>
      <c r="U28" s="43">
        <f t="shared" si="6"/>
        <v>0.8846153846153846</v>
      </c>
      <c r="V28" s="43">
        <f t="shared" si="6"/>
        <v>1</v>
      </c>
      <c r="W28" s="43">
        <f t="shared" si="6"/>
        <v>1</v>
      </c>
      <c r="X28" s="43">
        <f t="shared" si="6"/>
        <v>0.8461538461538461</v>
      </c>
      <c r="Y28" s="43">
        <f t="shared" si="6"/>
        <v>0.8615384615384615</v>
      </c>
      <c r="Z28" s="43">
        <f t="shared" si="6"/>
        <v>1</v>
      </c>
      <c r="AA28" s="43">
        <f t="shared" si="6"/>
        <v>1</v>
      </c>
      <c r="AB28" s="43">
        <f>AVERAGE(AB7,AB9:AB11,AB13:AB14,AB16:AB19,AB21:AB23)</f>
        <v>0.9230769230769231</v>
      </c>
      <c r="AC28" s="43">
        <f>AVERAGE(AC7,AC9:AC11,AC13:AC14,AC16:AC19,AC21:AC23)</f>
        <v>0.9230769230769231</v>
      </c>
      <c r="AD28" s="43">
        <f>AVERAGE(AD7,AD9:AD11,AD13:AD14,AD16:AD19,AD21:AD23)</f>
        <v>0.7769230769230769</v>
      </c>
      <c r="AE28" s="43">
        <f>AVERAGE(AE7,AE9:AE11,AE13:AE14,AE16:AE19,AE21:AE23)</f>
        <v>0.7769230769230769</v>
      </c>
      <c r="AF28" s="43">
        <f t="shared" si="6"/>
        <v>1</v>
      </c>
      <c r="AG28" s="43" t="e">
        <f t="shared" si="6"/>
        <v>#DIV/0!</v>
      </c>
      <c r="AH28" s="43">
        <f t="shared" si="6"/>
        <v>0.9394648829431437</v>
      </c>
      <c r="AI28" s="43">
        <f t="shared" si="6"/>
        <v>9.394648829431436</v>
      </c>
      <c r="AJ28" s="14"/>
    </row>
    <row r="29" spans="2:36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1</v>
      </c>
      <c r="I29" s="41">
        <f aca="true" t="shared" si="7" ref="I29:S29">AVERAGE(I6,I8,I12,I15,I20)</f>
        <v>1</v>
      </c>
      <c r="J29" s="41">
        <f t="shared" si="7"/>
        <v>1</v>
      </c>
      <c r="K29" s="41">
        <f t="shared" si="7"/>
        <v>1</v>
      </c>
      <c r="L29" s="41">
        <f t="shared" si="7"/>
        <v>1</v>
      </c>
      <c r="M29" s="41">
        <f t="shared" si="7"/>
        <v>1</v>
      </c>
      <c r="N29" s="41">
        <f t="shared" si="7"/>
        <v>1</v>
      </c>
      <c r="O29" s="41">
        <f t="shared" si="7"/>
        <v>1</v>
      </c>
      <c r="P29" s="41">
        <f t="shared" si="7"/>
        <v>1</v>
      </c>
      <c r="Q29" s="41">
        <f t="shared" si="7"/>
        <v>1</v>
      </c>
      <c r="R29" s="41" t="e">
        <f t="shared" si="7"/>
        <v>#DIV/0!</v>
      </c>
      <c r="S29" s="41" t="e">
        <f t="shared" si="7"/>
        <v>#DIV/0!</v>
      </c>
      <c r="T29" s="41">
        <f aca="true" t="shared" si="8" ref="T29:AI29">AVERAGE(T6,T8,T12,T15,T20)</f>
        <v>1</v>
      </c>
      <c r="U29" s="41">
        <f t="shared" si="8"/>
        <v>0.9</v>
      </c>
      <c r="V29" s="41">
        <f t="shared" si="8"/>
        <v>1</v>
      </c>
      <c r="W29" s="41">
        <f t="shared" si="8"/>
        <v>1</v>
      </c>
      <c r="X29" s="41">
        <f t="shared" si="8"/>
        <v>0.8</v>
      </c>
      <c r="Y29" s="41">
        <f t="shared" si="8"/>
        <v>0.82</v>
      </c>
      <c r="Z29" s="41">
        <f t="shared" si="8"/>
        <v>1</v>
      </c>
      <c r="AA29" s="41">
        <f t="shared" si="8"/>
        <v>1</v>
      </c>
      <c r="AB29" s="41">
        <f>AVERAGE(AB6,AB8,AB12,AB15,AB20)</f>
        <v>0.8</v>
      </c>
      <c r="AC29" s="41">
        <f>AVERAGE(AC6,AC8,AC12,AC15,AC20)</f>
        <v>1</v>
      </c>
      <c r="AD29" s="41">
        <f>AVERAGE(AD6,AD8,AD12,AD15,AD20)</f>
        <v>1</v>
      </c>
      <c r="AE29" s="41">
        <f>AVERAGE(AE6,AE8,AE12,AE15,AE20)</f>
        <v>1</v>
      </c>
      <c r="AF29" s="41">
        <f t="shared" si="8"/>
        <v>1</v>
      </c>
      <c r="AG29" s="41" t="e">
        <f t="shared" si="8"/>
        <v>#DIV/0!</v>
      </c>
      <c r="AH29" s="41">
        <f t="shared" si="8"/>
        <v>0.9704347826086958</v>
      </c>
      <c r="AI29" s="41">
        <f t="shared" si="8"/>
        <v>9.704347826086956</v>
      </c>
      <c r="AJ29" s="14"/>
    </row>
    <row r="30" spans="2:36" ht="30" customHeight="1" thickBot="1">
      <c r="B30" s="16"/>
      <c r="C30" s="17"/>
      <c r="D30" s="17"/>
      <c r="E30" s="17"/>
      <c r="F30" s="34"/>
      <c r="G30" s="35"/>
      <c r="H30" s="3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9"/>
    </row>
    <row r="32" ht="13.5" thickBot="1"/>
    <row r="33" spans="5:31" ht="24.75" customHeight="1">
      <c r="E33" s="54" t="s">
        <v>5</v>
      </c>
      <c r="F33" s="158">
        <v>0</v>
      </c>
      <c r="G33" s="159"/>
      <c r="H33" s="52" t="s">
        <v>36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0"/>
      <c r="W33" s="60"/>
      <c r="X33" s="56"/>
      <c r="Y33" s="56"/>
      <c r="Z33" s="56"/>
      <c r="AA33" s="9"/>
      <c r="AB33" s="4"/>
      <c r="AC33" s="4"/>
      <c r="AD33" s="4"/>
      <c r="AE33" s="4"/>
    </row>
    <row r="34" spans="5:31" ht="24.75" customHeight="1">
      <c r="E34" s="10"/>
      <c r="F34" s="156">
        <v>1</v>
      </c>
      <c r="G34" s="157"/>
      <c r="H34" s="53" t="s">
        <v>33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3"/>
      <c r="W34" s="61"/>
      <c r="X34" s="12"/>
      <c r="Y34" s="12"/>
      <c r="Z34" s="12"/>
      <c r="AA34" s="14"/>
      <c r="AB34" s="4"/>
      <c r="AC34" s="4"/>
      <c r="AD34" s="4"/>
      <c r="AE34" s="4"/>
    </row>
    <row r="35" spans="5:31" ht="24.75" customHeight="1">
      <c r="E35" s="10"/>
      <c r="F35" s="156">
        <v>0.1</v>
      </c>
      <c r="G35" s="157"/>
      <c r="H35" s="53" t="s">
        <v>34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3"/>
      <c r="W35" s="61"/>
      <c r="X35" s="12"/>
      <c r="Y35" s="12"/>
      <c r="Z35" s="12"/>
      <c r="AA35" s="14"/>
      <c r="AB35" s="4"/>
      <c r="AC35" s="4"/>
      <c r="AD35" s="4"/>
      <c r="AE35" s="4"/>
    </row>
    <row r="36" spans="5:31" ht="24.75" customHeight="1">
      <c r="E36" s="10"/>
      <c r="F36" s="156">
        <v>0.5</v>
      </c>
      <c r="G36" s="157"/>
      <c r="H36" s="53" t="s">
        <v>35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3"/>
      <c r="W36" s="61"/>
      <c r="X36" s="12"/>
      <c r="Y36" s="12"/>
      <c r="Z36" s="12"/>
      <c r="AA36" s="14"/>
      <c r="AB36" s="4"/>
      <c r="AC36" s="4"/>
      <c r="AD36" s="4"/>
      <c r="AE36" s="4"/>
    </row>
    <row r="37" spans="5:31" ht="13.5" thickBot="1">
      <c r="E37" s="16"/>
      <c r="F37" s="18"/>
      <c r="G37" s="18"/>
      <c r="H37" s="1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18"/>
      <c r="W37" s="62"/>
      <c r="X37" s="17"/>
      <c r="Y37" s="17"/>
      <c r="Z37" s="17"/>
      <c r="AA37" s="19"/>
      <c r="AB37" s="4"/>
      <c r="AC37" s="4"/>
      <c r="AD37" s="4"/>
      <c r="AE37" s="4"/>
    </row>
  </sheetData>
  <sheetProtection/>
  <mergeCells count="17">
    <mergeCell ref="Z5:AA5"/>
    <mergeCell ref="AF5:AG5"/>
    <mergeCell ref="P5:Q5"/>
    <mergeCell ref="R5:S5"/>
    <mergeCell ref="T5:U5"/>
    <mergeCell ref="X5:Y5"/>
    <mergeCell ref="V5:W5"/>
    <mergeCell ref="AB5:AC5"/>
    <mergeCell ref="AD5:AE5"/>
    <mergeCell ref="N5:O5"/>
    <mergeCell ref="F36:G36"/>
    <mergeCell ref="H5:I5"/>
    <mergeCell ref="J5:K5"/>
    <mergeCell ref="L5:M5"/>
    <mergeCell ref="F33:G33"/>
    <mergeCell ref="F34:G34"/>
    <mergeCell ref="F35:G35"/>
  </mergeCells>
  <conditionalFormatting sqref="AI6:AI26 H6:AG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2" right="0.23" top="0.24" bottom="0.19" header="0" footer="0"/>
  <pageSetup fitToHeight="1" fitToWidth="1" horizontalDpi="600" verticalDpi="600" orientation="landscape" paperSize="9" scale="5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AF37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4.7109375" style="0" customWidth="1"/>
    <col min="9" max="21" width="4.7109375" style="2" customWidth="1"/>
    <col min="22" max="22" width="4.7109375" style="1" customWidth="1"/>
    <col min="23" max="23" width="4.7109375" style="3" customWidth="1"/>
    <col min="24" max="29" width="4.7109375" style="0" customWidth="1"/>
    <col min="30" max="30" width="3.7109375" style="0" customWidth="1"/>
    <col min="31" max="31" width="6.00390625" style="0" customWidth="1"/>
    <col min="32" max="32" width="2.7109375" style="0" customWidth="1"/>
    <col min="33" max="33" width="5.57421875" style="0" customWidth="1"/>
    <col min="34" max="34" width="5.57421875" style="66" customWidth="1"/>
    <col min="35" max="36" width="5.57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30" ht="24" thickBot="1">
      <c r="E2" s="87" t="s">
        <v>224</v>
      </c>
      <c r="F2" s="88"/>
      <c r="G2" s="88"/>
      <c r="H2" s="89"/>
      <c r="I2" s="89"/>
      <c r="J2" s="90"/>
      <c r="K2" s="90"/>
      <c r="L2" s="90"/>
      <c r="M2" s="9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1"/>
      <c r="AD2" s="1"/>
    </row>
    <row r="3" spans="8:30" ht="13.5" thickBo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</row>
    <row r="4" spans="2:32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0">
        <v>1</v>
      </c>
      <c r="I4" s="20">
        <v>1</v>
      </c>
      <c r="J4" s="20">
        <v>2</v>
      </c>
      <c r="K4" s="20">
        <v>2</v>
      </c>
      <c r="L4" s="20">
        <v>3</v>
      </c>
      <c r="M4" s="20">
        <v>3</v>
      </c>
      <c r="N4" s="20">
        <v>4</v>
      </c>
      <c r="O4" s="20">
        <v>4</v>
      </c>
      <c r="P4" s="20">
        <v>5</v>
      </c>
      <c r="Q4" s="20">
        <v>5</v>
      </c>
      <c r="R4" s="20">
        <v>6</v>
      </c>
      <c r="S4" s="20">
        <v>6</v>
      </c>
      <c r="T4" s="20">
        <v>7</v>
      </c>
      <c r="U4" s="20">
        <v>7</v>
      </c>
      <c r="V4" s="20">
        <v>8</v>
      </c>
      <c r="W4" s="20">
        <v>8</v>
      </c>
      <c r="X4" s="20">
        <v>9</v>
      </c>
      <c r="Y4" s="20">
        <v>9</v>
      </c>
      <c r="Z4" s="20">
        <v>10</v>
      </c>
      <c r="AA4" s="20">
        <v>10</v>
      </c>
      <c r="AB4" s="20">
        <v>11</v>
      </c>
      <c r="AC4" s="20">
        <v>11</v>
      </c>
      <c r="AD4" s="20"/>
      <c r="AE4" s="20">
        <v>10</v>
      </c>
      <c r="AF4" s="9"/>
    </row>
    <row r="5" spans="2:32" ht="10.5" customHeight="1">
      <c r="B5" s="10"/>
      <c r="C5" s="11"/>
      <c r="D5" s="12"/>
      <c r="E5" s="12"/>
      <c r="F5" s="13"/>
      <c r="G5" s="13"/>
      <c r="H5" s="154">
        <v>41254</v>
      </c>
      <c r="I5" s="155"/>
      <c r="J5" s="154">
        <v>41261</v>
      </c>
      <c r="K5" s="155"/>
      <c r="L5" s="154">
        <v>41282</v>
      </c>
      <c r="M5" s="155"/>
      <c r="N5" s="154">
        <v>41289</v>
      </c>
      <c r="O5" s="155"/>
      <c r="P5" s="154">
        <v>41296</v>
      </c>
      <c r="Q5" s="155"/>
      <c r="R5" s="154">
        <v>41303</v>
      </c>
      <c r="S5" s="155"/>
      <c r="T5" s="154">
        <v>41310</v>
      </c>
      <c r="U5" s="155"/>
      <c r="V5" s="154">
        <v>41317</v>
      </c>
      <c r="W5" s="155"/>
      <c r="X5" s="154">
        <v>41324</v>
      </c>
      <c r="Y5" s="155"/>
      <c r="Z5" s="154">
        <v>41331</v>
      </c>
      <c r="AA5" s="155"/>
      <c r="AB5" s="154">
        <v>41338</v>
      </c>
      <c r="AC5" s="155"/>
      <c r="AD5" s="13"/>
      <c r="AE5" s="11" t="s">
        <v>32</v>
      </c>
      <c r="AF5" s="14"/>
    </row>
    <row r="6" spans="2:32" ht="20.2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13"/>
      <c r="AC6" s="13"/>
      <c r="AD6" s="13">
        <f aca="true" t="shared" si="0" ref="AD6:AD25">AVERAGE(H6:AC6)</f>
        <v>1</v>
      </c>
      <c r="AE6" s="15">
        <f aca="true" t="shared" si="1" ref="AE6:AE25">(AD6)*10</f>
        <v>10</v>
      </c>
      <c r="AF6" s="14"/>
    </row>
    <row r="7" spans="2:32" ht="20.25" customHeight="1">
      <c r="B7" s="58">
        <f aca="true" t="shared" si="2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/>
      <c r="AC7" s="13"/>
      <c r="AD7" s="13">
        <f t="shared" si="0"/>
        <v>1</v>
      </c>
      <c r="AE7" s="15">
        <f t="shared" si="1"/>
        <v>10</v>
      </c>
      <c r="AF7" s="14"/>
    </row>
    <row r="8" spans="2:32" ht="20.25" customHeight="1">
      <c r="B8" s="58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/>
      <c r="AC8" s="13"/>
      <c r="AD8" s="13">
        <f t="shared" si="0"/>
        <v>1</v>
      </c>
      <c r="AE8" s="15">
        <f t="shared" si="1"/>
        <v>10</v>
      </c>
      <c r="AF8" s="14"/>
    </row>
    <row r="9" spans="2:32" ht="20.25" customHeight="1">
      <c r="B9" s="58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/>
      <c r="AC9" s="13"/>
      <c r="AD9" s="13">
        <f t="shared" si="0"/>
        <v>1</v>
      </c>
      <c r="AE9" s="15">
        <f t="shared" si="1"/>
        <v>10</v>
      </c>
      <c r="AF9" s="14"/>
    </row>
    <row r="10" spans="2:32" ht="20.25" customHeight="1">
      <c r="B10" s="58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/>
      <c r="AC10" s="13"/>
      <c r="AD10" s="13">
        <f t="shared" si="0"/>
        <v>1</v>
      </c>
      <c r="AE10" s="15">
        <f t="shared" si="1"/>
        <v>10</v>
      </c>
      <c r="AF10" s="14"/>
    </row>
    <row r="11" spans="2:32" ht="20.25" customHeight="1">
      <c r="B11" s="58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>
        <v>1</v>
      </c>
      <c r="K11" s="13">
        <v>1</v>
      </c>
      <c r="L11" s="13">
        <v>0</v>
      </c>
      <c r="M11" s="13">
        <v>0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/>
      <c r="AC11" s="13"/>
      <c r="AD11" s="13">
        <f t="shared" si="0"/>
        <v>0.8888888888888888</v>
      </c>
      <c r="AE11" s="15">
        <f t="shared" si="1"/>
        <v>8.88888888888889</v>
      </c>
      <c r="AF11" s="14"/>
    </row>
    <row r="12" spans="2:32" ht="20.25" customHeight="1">
      <c r="B12" s="58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/>
      <c r="AC12" s="13"/>
      <c r="AD12" s="13">
        <f t="shared" si="0"/>
        <v>1</v>
      </c>
      <c r="AE12" s="15">
        <f t="shared" si="1"/>
        <v>10</v>
      </c>
      <c r="AF12" s="14"/>
    </row>
    <row r="13" spans="2:32" ht="20.25" customHeight="1">
      <c r="B13" s="58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/>
      <c r="AC13" s="13"/>
      <c r="AD13" s="13">
        <f t="shared" si="0"/>
        <v>1</v>
      </c>
      <c r="AE13" s="15">
        <f t="shared" si="1"/>
        <v>10</v>
      </c>
      <c r="AF13" s="14"/>
    </row>
    <row r="14" spans="2:32" ht="20.25" customHeight="1">
      <c r="B14" s="58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3"/>
      <c r="AC14" s="13"/>
      <c r="AD14" s="13">
        <f t="shared" si="0"/>
        <v>1</v>
      </c>
      <c r="AE14" s="15">
        <f t="shared" si="1"/>
        <v>10</v>
      </c>
      <c r="AF14" s="14"/>
    </row>
    <row r="15" spans="2:32" ht="20.25" customHeight="1">
      <c r="B15" s="58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0</v>
      </c>
      <c r="AA15" s="13">
        <v>0</v>
      </c>
      <c r="AB15" s="13"/>
      <c r="AC15" s="13"/>
      <c r="AD15" s="13">
        <f t="shared" si="0"/>
        <v>0.8888888888888888</v>
      </c>
      <c r="AE15" s="15">
        <f t="shared" si="1"/>
        <v>8.88888888888889</v>
      </c>
      <c r="AF15" s="14"/>
    </row>
    <row r="16" spans="2:32" ht="20.25" customHeight="1">
      <c r="B16" s="58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/>
      <c r="AC16" s="13"/>
      <c r="AD16" s="13">
        <f t="shared" si="0"/>
        <v>1</v>
      </c>
      <c r="AE16" s="15">
        <f t="shared" si="1"/>
        <v>10</v>
      </c>
      <c r="AF16" s="14"/>
    </row>
    <row r="17" spans="2:32" ht="20.25" customHeight="1">
      <c r="B17" s="58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/>
      <c r="AC17" s="13"/>
      <c r="AD17" s="13">
        <f t="shared" si="0"/>
        <v>1</v>
      </c>
      <c r="AE17" s="15">
        <f t="shared" si="1"/>
        <v>10</v>
      </c>
      <c r="AF17" s="14"/>
    </row>
    <row r="18" spans="2:32" ht="20.25" customHeight="1">
      <c r="B18" s="58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/>
      <c r="AC18" s="13"/>
      <c r="AD18" s="13">
        <f t="shared" si="0"/>
        <v>1</v>
      </c>
      <c r="AE18" s="15">
        <f t="shared" si="1"/>
        <v>10</v>
      </c>
      <c r="AF18" s="14"/>
    </row>
    <row r="19" spans="2:32" ht="20.25" customHeight="1">
      <c r="B19" s="58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/>
      <c r="AC19" s="13"/>
      <c r="AD19" s="13">
        <f t="shared" si="0"/>
        <v>1</v>
      </c>
      <c r="AE19" s="15">
        <f t="shared" si="1"/>
        <v>10</v>
      </c>
      <c r="AF19" s="14"/>
    </row>
    <row r="20" spans="2:32" ht="20.25" customHeight="1">
      <c r="B20" s="58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>
        <v>1</v>
      </c>
      <c r="K20" s="13">
        <v>1</v>
      </c>
      <c r="L20" s="13">
        <v>0</v>
      </c>
      <c r="M20" s="13">
        <v>0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/>
      <c r="AC20" s="13"/>
      <c r="AD20" s="13">
        <f t="shared" si="0"/>
        <v>0.8888888888888888</v>
      </c>
      <c r="AE20" s="15">
        <f t="shared" si="1"/>
        <v>8.88888888888889</v>
      </c>
      <c r="AF20" s="14"/>
    </row>
    <row r="21" spans="2:32" ht="20.25" customHeight="1">
      <c r="B21" s="58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0.1</v>
      </c>
      <c r="S21" s="13">
        <v>0.1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/>
      <c r="AC21" s="13"/>
      <c r="AD21" s="13">
        <f t="shared" si="0"/>
        <v>0.8999999999999999</v>
      </c>
      <c r="AE21" s="15">
        <f t="shared" si="1"/>
        <v>9</v>
      </c>
      <c r="AF21" s="14"/>
    </row>
    <row r="22" spans="2:32" ht="20.25" customHeight="1">
      <c r="B22" s="58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/>
      <c r="AC22" s="13"/>
      <c r="AD22" s="13">
        <f t="shared" si="0"/>
        <v>1</v>
      </c>
      <c r="AE22" s="15">
        <f t="shared" si="1"/>
        <v>10</v>
      </c>
      <c r="AF22" s="14"/>
    </row>
    <row r="23" spans="2:32" ht="20.25" customHeight="1">
      <c r="B23" s="58">
        <f t="shared" si="2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/>
      <c r="I23" s="13"/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/>
      <c r="AC23" s="13"/>
      <c r="AD23" s="13">
        <f t="shared" si="0"/>
        <v>1</v>
      </c>
      <c r="AE23" s="15">
        <f t="shared" si="1"/>
        <v>10</v>
      </c>
      <c r="AF23" s="14"/>
    </row>
    <row r="24" spans="2:32" ht="20.25" customHeight="1">
      <c r="B24" s="58">
        <f t="shared" si="2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3"/>
      <c r="I24" s="13"/>
      <c r="J24" s="13">
        <v>1</v>
      </c>
      <c r="K24" s="13">
        <v>1</v>
      </c>
      <c r="L24" s="13">
        <v>1</v>
      </c>
      <c r="M24" s="13">
        <v>1</v>
      </c>
      <c r="N24" s="13">
        <v>0</v>
      </c>
      <c r="O24" s="13">
        <v>0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0</v>
      </c>
      <c r="AA24" s="13">
        <v>0</v>
      </c>
      <c r="AB24" s="13"/>
      <c r="AC24" s="13"/>
      <c r="AD24" s="13">
        <f t="shared" si="0"/>
        <v>0.7777777777777778</v>
      </c>
      <c r="AE24" s="15">
        <f t="shared" si="1"/>
        <v>7.777777777777778</v>
      </c>
      <c r="AF24" s="14"/>
    </row>
    <row r="25" spans="2:32" ht="20.25" customHeight="1">
      <c r="B25" s="58">
        <f t="shared" si="2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 t="e">
        <f t="shared" si="0"/>
        <v>#DIV/0!</v>
      </c>
      <c r="AE25" s="15" t="e">
        <f t="shared" si="1"/>
        <v>#DIV/0!</v>
      </c>
      <c r="AF25" s="14"/>
    </row>
    <row r="26" spans="2:32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4"/>
    </row>
    <row r="27" spans="2:32" ht="12.75" customHeight="1">
      <c r="B27" s="10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 aca="true" t="shared" si="3" ref="I27:AE27">AVERAGE(I6:I23)</f>
        <v>#DIV/0!</v>
      </c>
      <c r="J27" s="44">
        <f t="shared" si="3"/>
        <v>1</v>
      </c>
      <c r="K27" s="44">
        <f t="shared" si="3"/>
        <v>1</v>
      </c>
      <c r="L27" s="44">
        <f t="shared" si="3"/>
        <v>0.8888888888888888</v>
      </c>
      <c r="M27" s="44">
        <f t="shared" si="3"/>
        <v>0.8888888888888888</v>
      </c>
      <c r="N27" s="44">
        <f t="shared" si="3"/>
        <v>1</v>
      </c>
      <c r="O27" s="44">
        <f t="shared" si="3"/>
        <v>1</v>
      </c>
      <c r="P27" s="44">
        <f t="shared" si="3"/>
        <v>1</v>
      </c>
      <c r="Q27" s="44">
        <f t="shared" si="3"/>
        <v>1</v>
      </c>
      <c r="R27" s="44">
        <f t="shared" si="3"/>
        <v>0.9500000000000001</v>
      </c>
      <c r="S27" s="44">
        <f t="shared" si="3"/>
        <v>0.9500000000000001</v>
      </c>
      <c r="T27" s="44">
        <f t="shared" si="3"/>
        <v>1</v>
      </c>
      <c r="U27" s="44">
        <f t="shared" si="3"/>
        <v>1</v>
      </c>
      <c r="V27" s="44">
        <f t="shared" si="3"/>
        <v>1</v>
      </c>
      <c r="W27" s="44">
        <f t="shared" si="3"/>
        <v>1</v>
      </c>
      <c r="X27" s="44">
        <f t="shared" si="3"/>
        <v>1</v>
      </c>
      <c r="Y27" s="44">
        <f t="shared" si="3"/>
        <v>1</v>
      </c>
      <c r="Z27" s="44">
        <f t="shared" si="3"/>
        <v>0.9444444444444444</v>
      </c>
      <c r="AA27" s="44">
        <f t="shared" si="3"/>
        <v>0.9444444444444444</v>
      </c>
      <c r="AB27" s="44" t="e">
        <f t="shared" si="3"/>
        <v>#DIV/0!</v>
      </c>
      <c r="AC27" s="44" t="e">
        <f t="shared" si="3"/>
        <v>#DIV/0!</v>
      </c>
      <c r="AD27" s="44">
        <f t="shared" si="3"/>
        <v>0.9759259259259261</v>
      </c>
      <c r="AE27" s="44">
        <f t="shared" si="3"/>
        <v>9.75925925925926</v>
      </c>
      <c r="AF27" s="14"/>
    </row>
    <row r="28" spans="2:32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 aca="true" t="shared" si="4" ref="I28:AE28">AVERAGE(I7,I9:I11,I13:I14,I16:I19,I21:I23)</f>
        <v>#DIV/0!</v>
      </c>
      <c r="J28" s="43">
        <f t="shared" si="4"/>
        <v>1</v>
      </c>
      <c r="K28" s="43">
        <f t="shared" si="4"/>
        <v>1</v>
      </c>
      <c r="L28" s="43">
        <f t="shared" si="4"/>
        <v>0.9230769230769231</v>
      </c>
      <c r="M28" s="43">
        <f t="shared" si="4"/>
        <v>0.9230769230769231</v>
      </c>
      <c r="N28" s="43">
        <f t="shared" si="4"/>
        <v>1</v>
      </c>
      <c r="O28" s="43">
        <f t="shared" si="4"/>
        <v>1</v>
      </c>
      <c r="P28" s="43">
        <f t="shared" si="4"/>
        <v>1</v>
      </c>
      <c r="Q28" s="43">
        <f t="shared" si="4"/>
        <v>1</v>
      </c>
      <c r="R28" s="43">
        <f t="shared" si="4"/>
        <v>0.9307692307692308</v>
      </c>
      <c r="S28" s="43">
        <f t="shared" si="4"/>
        <v>0.9307692307692308</v>
      </c>
      <c r="T28" s="43">
        <f t="shared" si="4"/>
        <v>1</v>
      </c>
      <c r="U28" s="43">
        <f t="shared" si="4"/>
        <v>1</v>
      </c>
      <c r="V28" s="43">
        <f t="shared" si="4"/>
        <v>1</v>
      </c>
      <c r="W28" s="43">
        <f t="shared" si="4"/>
        <v>1</v>
      </c>
      <c r="X28" s="43">
        <f t="shared" si="4"/>
        <v>1</v>
      </c>
      <c r="Y28" s="43">
        <f t="shared" si="4"/>
        <v>1</v>
      </c>
      <c r="Z28" s="43">
        <f t="shared" si="4"/>
        <v>1</v>
      </c>
      <c r="AA28" s="43">
        <f t="shared" si="4"/>
        <v>1</v>
      </c>
      <c r="AB28" s="43" t="e">
        <f t="shared" si="4"/>
        <v>#DIV/0!</v>
      </c>
      <c r="AC28" s="43" t="e">
        <f t="shared" si="4"/>
        <v>#DIV/0!</v>
      </c>
      <c r="AD28" s="43">
        <f t="shared" si="4"/>
        <v>0.9837606837606838</v>
      </c>
      <c r="AE28" s="43">
        <f t="shared" si="4"/>
        <v>9.837606837606838</v>
      </c>
      <c r="AF28" s="14"/>
    </row>
    <row r="29" spans="2:32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 aca="true" t="shared" si="5" ref="I29:AE29">AVERAGE(I6,I8,I12,I15,I20)</f>
        <v>#DIV/0!</v>
      </c>
      <c r="J29" s="41">
        <f t="shared" si="5"/>
        <v>1</v>
      </c>
      <c r="K29" s="41">
        <f t="shared" si="5"/>
        <v>1</v>
      </c>
      <c r="L29" s="41">
        <f t="shared" si="5"/>
        <v>0.8</v>
      </c>
      <c r="M29" s="41">
        <f t="shared" si="5"/>
        <v>0.8</v>
      </c>
      <c r="N29" s="41">
        <f t="shared" si="5"/>
        <v>1</v>
      </c>
      <c r="O29" s="41">
        <f t="shared" si="5"/>
        <v>1</v>
      </c>
      <c r="P29" s="41">
        <f t="shared" si="5"/>
        <v>1</v>
      </c>
      <c r="Q29" s="41">
        <f t="shared" si="5"/>
        <v>1</v>
      </c>
      <c r="R29" s="41">
        <f t="shared" si="5"/>
        <v>1</v>
      </c>
      <c r="S29" s="41">
        <f t="shared" si="5"/>
        <v>1</v>
      </c>
      <c r="T29" s="41">
        <f t="shared" si="5"/>
        <v>1</v>
      </c>
      <c r="U29" s="41">
        <f t="shared" si="5"/>
        <v>1</v>
      </c>
      <c r="V29" s="41">
        <f t="shared" si="5"/>
        <v>1</v>
      </c>
      <c r="W29" s="41">
        <f t="shared" si="5"/>
        <v>1</v>
      </c>
      <c r="X29" s="41">
        <f t="shared" si="5"/>
        <v>1</v>
      </c>
      <c r="Y29" s="41">
        <f t="shared" si="5"/>
        <v>1</v>
      </c>
      <c r="Z29" s="41">
        <f t="shared" si="5"/>
        <v>0.8</v>
      </c>
      <c r="AA29" s="41">
        <f t="shared" si="5"/>
        <v>0.8</v>
      </c>
      <c r="AB29" s="41" t="e">
        <f t="shared" si="5"/>
        <v>#DIV/0!</v>
      </c>
      <c r="AC29" s="41" t="e">
        <f t="shared" si="5"/>
        <v>#DIV/0!</v>
      </c>
      <c r="AD29" s="41">
        <f t="shared" si="5"/>
        <v>0.9555555555555555</v>
      </c>
      <c r="AE29" s="41">
        <f t="shared" si="5"/>
        <v>9.555555555555554</v>
      </c>
      <c r="AF29" s="14"/>
    </row>
    <row r="30" spans="2:32" ht="30" customHeight="1" thickBot="1">
      <c r="B30" s="16"/>
      <c r="C30" s="17"/>
      <c r="D30" s="17"/>
      <c r="E30" s="17"/>
      <c r="F30" s="34"/>
      <c r="G30" s="35"/>
      <c r="H30" s="3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7"/>
      <c r="AF30" s="19"/>
    </row>
    <row r="32" ht="13.5" thickBot="1"/>
    <row r="33" spans="5:27" ht="24.75" customHeight="1">
      <c r="E33" s="54" t="s">
        <v>5</v>
      </c>
      <c r="F33" s="158">
        <v>0</v>
      </c>
      <c r="G33" s="159"/>
      <c r="H33" s="52" t="s">
        <v>36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0"/>
      <c r="W33" s="60"/>
      <c r="X33" s="56"/>
      <c r="Y33" s="56"/>
      <c r="Z33" s="56"/>
      <c r="AA33" s="9"/>
    </row>
    <row r="34" spans="5:27" ht="24.75" customHeight="1">
      <c r="E34" s="10"/>
      <c r="F34" s="156">
        <v>1</v>
      </c>
      <c r="G34" s="157"/>
      <c r="H34" s="53" t="s">
        <v>33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3"/>
      <c r="W34" s="61"/>
      <c r="X34" s="12"/>
      <c r="Y34" s="12"/>
      <c r="Z34" s="12"/>
      <c r="AA34" s="14"/>
    </row>
    <row r="35" spans="5:27" ht="24.75" customHeight="1">
      <c r="E35" s="10"/>
      <c r="F35" s="156">
        <v>0.1</v>
      </c>
      <c r="G35" s="157"/>
      <c r="H35" s="53" t="s">
        <v>34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3"/>
      <c r="W35" s="61"/>
      <c r="X35" s="12"/>
      <c r="Y35" s="12"/>
      <c r="Z35" s="12"/>
      <c r="AA35" s="14"/>
    </row>
    <row r="36" spans="5:27" ht="24.75" customHeight="1">
      <c r="E36" s="10"/>
      <c r="F36" s="156">
        <v>0.5</v>
      </c>
      <c r="G36" s="157"/>
      <c r="H36" s="53" t="s">
        <v>35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3"/>
      <c r="W36" s="61"/>
      <c r="X36" s="12"/>
      <c r="Y36" s="12"/>
      <c r="Z36" s="12"/>
      <c r="AA36" s="14"/>
    </row>
    <row r="37" spans="5:27" ht="13.5" thickBot="1">
      <c r="E37" s="16"/>
      <c r="F37" s="18"/>
      <c r="G37" s="18"/>
      <c r="H37" s="1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18"/>
      <c r="W37" s="62"/>
      <c r="X37" s="17"/>
      <c r="Y37" s="17"/>
      <c r="Z37" s="17"/>
      <c r="AA37" s="19"/>
    </row>
  </sheetData>
  <sheetProtection/>
  <mergeCells count="15">
    <mergeCell ref="N5:O5"/>
    <mergeCell ref="F36:G36"/>
    <mergeCell ref="H5:I5"/>
    <mergeCell ref="J5:K5"/>
    <mergeCell ref="L5:M5"/>
    <mergeCell ref="F33:G33"/>
    <mergeCell ref="F34:G34"/>
    <mergeCell ref="F35:G35"/>
    <mergeCell ref="Z5:AA5"/>
    <mergeCell ref="AB5:AC5"/>
    <mergeCell ref="P5:Q5"/>
    <mergeCell ref="R5:S5"/>
    <mergeCell ref="T5:U5"/>
    <mergeCell ref="X5:Y5"/>
    <mergeCell ref="V5:W5"/>
  </mergeCells>
  <conditionalFormatting sqref="AE6:AE26 H6:AC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2" right="0.23" top="0.24" bottom="0.19" header="0" footer="0"/>
  <pageSetup fitToHeight="1" fitToWidth="1" horizontalDpi="600" verticalDpi="600" orientation="landscape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F37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5.28125" style="0" customWidth="1"/>
    <col min="9" max="21" width="5.28125" style="2" customWidth="1"/>
    <col min="22" max="22" width="3.8515625" style="1" customWidth="1"/>
    <col min="23" max="23" width="3.8515625" style="3" customWidth="1"/>
    <col min="24" max="27" width="3.8515625" style="0" customWidth="1"/>
    <col min="28" max="30" width="3.7109375" style="0" customWidth="1"/>
    <col min="31" max="31" width="6.00390625" style="0" customWidth="1"/>
    <col min="32" max="32" width="2.7109375" style="0" customWidth="1"/>
    <col min="33" max="33" width="5.57421875" style="0" customWidth="1"/>
    <col min="34" max="34" width="5.57421875" style="66" customWidth="1"/>
    <col min="35" max="36" width="5.57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30" ht="24" thickBot="1">
      <c r="E2" s="94" t="s">
        <v>226</v>
      </c>
      <c r="F2" s="95"/>
      <c r="G2" s="95"/>
      <c r="H2" s="96"/>
      <c r="I2" s="96"/>
      <c r="J2" s="97"/>
      <c r="K2" s="97"/>
      <c r="L2" s="97"/>
      <c r="M2" s="98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  <c r="AD2" s="1"/>
    </row>
    <row r="3" spans="8:30" ht="13.5" thickBo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</row>
    <row r="4" spans="2:32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0">
        <v>1</v>
      </c>
      <c r="I4" s="20">
        <v>1</v>
      </c>
      <c r="J4" s="20">
        <v>2</v>
      </c>
      <c r="K4" s="20">
        <v>2</v>
      </c>
      <c r="L4" s="20">
        <v>3</v>
      </c>
      <c r="M4" s="20">
        <v>3</v>
      </c>
      <c r="N4" s="20">
        <v>4</v>
      </c>
      <c r="O4" s="20">
        <v>4</v>
      </c>
      <c r="P4" s="20">
        <v>5</v>
      </c>
      <c r="Q4" s="20">
        <v>5</v>
      </c>
      <c r="R4" s="20">
        <v>6</v>
      </c>
      <c r="S4" s="20">
        <v>6</v>
      </c>
      <c r="T4" s="20">
        <v>7</v>
      </c>
      <c r="U4" s="20">
        <v>7</v>
      </c>
      <c r="V4" s="20">
        <v>8</v>
      </c>
      <c r="W4" s="20">
        <v>8</v>
      </c>
      <c r="X4" s="20">
        <v>9</v>
      </c>
      <c r="Y4" s="20">
        <v>9</v>
      </c>
      <c r="Z4" s="20">
        <v>10</v>
      </c>
      <c r="AA4" s="20">
        <v>10</v>
      </c>
      <c r="AB4" s="20">
        <v>11</v>
      </c>
      <c r="AC4" s="20">
        <v>11</v>
      </c>
      <c r="AD4" s="20"/>
      <c r="AE4" s="20">
        <v>10</v>
      </c>
      <c r="AF4" s="9"/>
    </row>
    <row r="5" spans="2:32" ht="10.5" customHeight="1">
      <c r="B5" s="10"/>
      <c r="C5" s="11"/>
      <c r="D5" s="12"/>
      <c r="E5" s="12"/>
      <c r="F5" s="13"/>
      <c r="G5" s="13"/>
      <c r="H5" s="154">
        <v>40070</v>
      </c>
      <c r="I5" s="155"/>
      <c r="J5" s="154">
        <v>40077</v>
      </c>
      <c r="K5" s="155"/>
      <c r="L5" s="154">
        <v>40084</v>
      </c>
      <c r="M5" s="155"/>
      <c r="N5" s="154">
        <v>40091</v>
      </c>
      <c r="O5" s="155"/>
      <c r="P5" s="154">
        <v>40105</v>
      </c>
      <c r="Q5" s="155"/>
      <c r="R5" s="154">
        <v>39747</v>
      </c>
      <c r="S5" s="155"/>
      <c r="T5" s="154">
        <v>39754</v>
      </c>
      <c r="U5" s="155"/>
      <c r="V5" s="154">
        <v>39761</v>
      </c>
      <c r="W5" s="155"/>
      <c r="X5" s="154">
        <v>39768</v>
      </c>
      <c r="Y5" s="155"/>
      <c r="Z5" s="154">
        <v>39775</v>
      </c>
      <c r="AA5" s="155"/>
      <c r="AB5" s="154">
        <v>39782</v>
      </c>
      <c r="AC5" s="155"/>
      <c r="AD5" s="13"/>
      <c r="AE5" s="11" t="s">
        <v>32</v>
      </c>
      <c r="AF5" s="14"/>
    </row>
    <row r="6" spans="2:32" ht="20.2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e">
        <f aca="true" t="shared" si="0" ref="AD6:AD25">AVERAGE(H6:AC6)</f>
        <v>#DIV/0!</v>
      </c>
      <c r="AE6" s="15" t="e">
        <f aca="true" t="shared" si="1" ref="AE6:AE25">(AD6)*10</f>
        <v>#DIV/0!</v>
      </c>
      <c r="AF6" s="14"/>
    </row>
    <row r="7" spans="2:32" ht="20.25" customHeight="1">
      <c r="B7" s="58">
        <f aca="true" t="shared" si="2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 t="e">
        <f t="shared" si="0"/>
        <v>#DIV/0!</v>
      </c>
      <c r="AE7" s="15" t="e">
        <f t="shared" si="1"/>
        <v>#DIV/0!</v>
      </c>
      <c r="AF7" s="14"/>
    </row>
    <row r="8" spans="2:32" ht="20.25" customHeight="1">
      <c r="B8" s="58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 t="e">
        <f t="shared" si="0"/>
        <v>#DIV/0!</v>
      </c>
      <c r="AE8" s="15" t="e">
        <f t="shared" si="1"/>
        <v>#DIV/0!</v>
      </c>
      <c r="AF8" s="14"/>
    </row>
    <row r="9" spans="2:32" ht="20.25" customHeight="1">
      <c r="B9" s="58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e">
        <f t="shared" si="0"/>
        <v>#DIV/0!</v>
      </c>
      <c r="AE9" s="15" t="e">
        <f t="shared" si="1"/>
        <v>#DIV/0!</v>
      </c>
      <c r="AF9" s="14"/>
    </row>
    <row r="10" spans="2:32" ht="20.25" customHeight="1">
      <c r="B10" s="58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 t="e">
        <f t="shared" si="0"/>
        <v>#DIV/0!</v>
      </c>
      <c r="AE10" s="15" t="e">
        <f t="shared" si="1"/>
        <v>#DIV/0!</v>
      </c>
      <c r="AF10" s="14"/>
    </row>
    <row r="11" spans="2:32" ht="20.25" customHeight="1">
      <c r="B11" s="58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e">
        <f t="shared" si="0"/>
        <v>#DIV/0!</v>
      </c>
      <c r="AE11" s="15" t="e">
        <f t="shared" si="1"/>
        <v>#DIV/0!</v>
      </c>
      <c r="AF11" s="14"/>
    </row>
    <row r="12" spans="2:32" ht="20.25" customHeight="1">
      <c r="B12" s="58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e">
        <f t="shared" si="0"/>
        <v>#DIV/0!</v>
      </c>
      <c r="AE12" s="15" t="e">
        <f t="shared" si="1"/>
        <v>#DIV/0!</v>
      </c>
      <c r="AF12" s="14"/>
    </row>
    <row r="13" spans="2:32" ht="20.25" customHeight="1">
      <c r="B13" s="58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e">
        <f t="shared" si="0"/>
        <v>#DIV/0!</v>
      </c>
      <c r="AE13" s="15" t="e">
        <f t="shared" si="1"/>
        <v>#DIV/0!</v>
      </c>
      <c r="AF13" s="14"/>
    </row>
    <row r="14" spans="2:32" ht="20.25" customHeight="1">
      <c r="B14" s="58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 t="e">
        <f t="shared" si="0"/>
        <v>#DIV/0!</v>
      </c>
      <c r="AE14" s="15" t="e">
        <f t="shared" si="1"/>
        <v>#DIV/0!</v>
      </c>
      <c r="AF14" s="14"/>
    </row>
    <row r="15" spans="2:32" ht="20.25" customHeight="1">
      <c r="B15" s="58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 t="e">
        <f t="shared" si="0"/>
        <v>#DIV/0!</v>
      </c>
      <c r="AE15" s="15" t="e">
        <f t="shared" si="1"/>
        <v>#DIV/0!</v>
      </c>
      <c r="AF15" s="14"/>
    </row>
    <row r="16" spans="2:32" ht="20.25" customHeight="1">
      <c r="B16" s="58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 t="e">
        <f t="shared" si="0"/>
        <v>#DIV/0!</v>
      </c>
      <c r="AE16" s="15" t="e">
        <f t="shared" si="1"/>
        <v>#DIV/0!</v>
      </c>
      <c r="AF16" s="14"/>
    </row>
    <row r="17" spans="2:32" ht="20.25" customHeight="1">
      <c r="B17" s="58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 t="e">
        <f t="shared" si="0"/>
        <v>#DIV/0!</v>
      </c>
      <c r="AE17" s="15" t="e">
        <f t="shared" si="1"/>
        <v>#DIV/0!</v>
      </c>
      <c r="AF17" s="14"/>
    </row>
    <row r="18" spans="2:32" ht="20.25" customHeight="1">
      <c r="B18" s="58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 t="e">
        <f t="shared" si="0"/>
        <v>#DIV/0!</v>
      </c>
      <c r="AE18" s="15" t="e">
        <f t="shared" si="1"/>
        <v>#DIV/0!</v>
      </c>
      <c r="AF18" s="14"/>
    </row>
    <row r="19" spans="2:32" ht="20.25" customHeight="1">
      <c r="B19" s="58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 t="e">
        <f t="shared" si="0"/>
        <v>#DIV/0!</v>
      </c>
      <c r="AE19" s="15" t="e">
        <f t="shared" si="1"/>
        <v>#DIV/0!</v>
      </c>
      <c r="AF19" s="14"/>
    </row>
    <row r="20" spans="2:32" ht="20.25" customHeight="1">
      <c r="B20" s="58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e">
        <f t="shared" si="0"/>
        <v>#DIV/0!</v>
      </c>
      <c r="AE20" s="15" t="e">
        <f t="shared" si="1"/>
        <v>#DIV/0!</v>
      </c>
      <c r="AF20" s="14"/>
    </row>
    <row r="21" spans="2:32" ht="20.25" customHeight="1">
      <c r="B21" s="58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 t="e">
        <f t="shared" si="0"/>
        <v>#DIV/0!</v>
      </c>
      <c r="AE21" s="15" t="e">
        <f t="shared" si="1"/>
        <v>#DIV/0!</v>
      </c>
      <c r="AF21" s="14"/>
    </row>
    <row r="22" spans="2:32" ht="20.25" customHeight="1">
      <c r="B22" s="58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 t="e">
        <f t="shared" si="0"/>
        <v>#DIV/0!</v>
      </c>
      <c r="AE22" s="15" t="e">
        <f t="shared" si="1"/>
        <v>#DIV/0!</v>
      </c>
      <c r="AF22" s="14"/>
    </row>
    <row r="23" spans="2:32" ht="20.25" customHeight="1">
      <c r="B23" s="58">
        <f t="shared" si="2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 t="e">
        <f t="shared" si="0"/>
        <v>#DIV/0!</v>
      </c>
      <c r="AE23" s="15" t="e">
        <f t="shared" si="1"/>
        <v>#DIV/0!</v>
      </c>
      <c r="AF23" s="14"/>
    </row>
    <row r="24" spans="2:32" ht="20.25" customHeight="1">
      <c r="B24" s="58">
        <f t="shared" si="2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 t="e">
        <f t="shared" si="0"/>
        <v>#DIV/0!</v>
      </c>
      <c r="AE24" s="15" t="e">
        <f t="shared" si="1"/>
        <v>#DIV/0!</v>
      </c>
      <c r="AF24" s="14"/>
    </row>
    <row r="25" spans="2:32" ht="20.25" customHeight="1">
      <c r="B25" s="58">
        <f t="shared" si="2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 t="e">
        <f t="shared" si="0"/>
        <v>#DIV/0!</v>
      </c>
      <c r="AE25" s="15" t="e">
        <f t="shared" si="1"/>
        <v>#DIV/0!</v>
      </c>
      <c r="AF25" s="14"/>
    </row>
    <row r="26" spans="2:32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4"/>
    </row>
    <row r="27" spans="2:32" ht="12.75" customHeight="1">
      <c r="B27" s="10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 aca="true" t="shared" si="3" ref="I27:AE27">AVERAGE(I6:I23)</f>
        <v>#DIV/0!</v>
      </c>
      <c r="J27" s="44" t="e">
        <f t="shared" si="3"/>
        <v>#DIV/0!</v>
      </c>
      <c r="K27" s="44" t="e">
        <f t="shared" si="3"/>
        <v>#DIV/0!</v>
      </c>
      <c r="L27" s="44" t="e">
        <f t="shared" si="3"/>
        <v>#DIV/0!</v>
      </c>
      <c r="M27" s="44" t="e">
        <f t="shared" si="3"/>
        <v>#DIV/0!</v>
      </c>
      <c r="N27" s="44" t="e">
        <f t="shared" si="3"/>
        <v>#DIV/0!</v>
      </c>
      <c r="O27" s="44" t="e">
        <f t="shared" si="3"/>
        <v>#DIV/0!</v>
      </c>
      <c r="P27" s="44" t="e">
        <f t="shared" si="3"/>
        <v>#DIV/0!</v>
      </c>
      <c r="Q27" s="44" t="e">
        <f t="shared" si="3"/>
        <v>#DIV/0!</v>
      </c>
      <c r="R27" s="44" t="e">
        <f t="shared" si="3"/>
        <v>#DIV/0!</v>
      </c>
      <c r="S27" s="44" t="e">
        <f t="shared" si="3"/>
        <v>#DIV/0!</v>
      </c>
      <c r="T27" s="44" t="e">
        <f t="shared" si="3"/>
        <v>#DIV/0!</v>
      </c>
      <c r="U27" s="44" t="e">
        <f t="shared" si="3"/>
        <v>#DIV/0!</v>
      </c>
      <c r="V27" s="44" t="e">
        <f t="shared" si="3"/>
        <v>#DIV/0!</v>
      </c>
      <c r="W27" s="44" t="e">
        <f t="shared" si="3"/>
        <v>#DIV/0!</v>
      </c>
      <c r="X27" s="44" t="e">
        <f t="shared" si="3"/>
        <v>#DIV/0!</v>
      </c>
      <c r="Y27" s="44" t="e">
        <f t="shared" si="3"/>
        <v>#DIV/0!</v>
      </c>
      <c r="Z27" s="44" t="e">
        <f t="shared" si="3"/>
        <v>#DIV/0!</v>
      </c>
      <c r="AA27" s="44" t="e">
        <f t="shared" si="3"/>
        <v>#DIV/0!</v>
      </c>
      <c r="AB27" s="44" t="e">
        <f t="shared" si="3"/>
        <v>#DIV/0!</v>
      </c>
      <c r="AC27" s="44" t="e">
        <f t="shared" si="3"/>
        <v>#DIV/0!</v>
      </c>
      <c r="AD27" s="44" t="e">
        <f t="shared" si="3"/>
        <v>#DIV/0!</v>
      </c>
      <c r="AE27" s="44" t="e">
        <f t="shared" si="3"/>
        <v>#DIV/0!</v>
      </c>
      <c r="AF27" s="14"/>
    </row>
    <row r="28" spans="2:32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 aca="true" t="shared" si="4" ref="I28:AE28">AVERAGE(I7,I9:I11,I13:I14,I16:I19,I21:I23)</f>
        <v>#DIV/0!</v>
      </c>
      <c r="J28" s="43" t="e">
        <f t="shared" si="4"/>
        <v>#DIV/0!</v>
      </c>
      <c r="K28" s="43" t="e">
        <f t="shared" si="4"/>
        <v>#DIV/0!</v>
      </c>
      <c r="L28" s="43" t="e">
        <f t="shared" si="4"/>
        <v>#DIV/0!</v>
      </c>
      <c r="M28" s="43" t="e">
        <f t="shared" si="4"/>
        <v>#DIV/0!</v>
      </c>
      <c r="N28" s="43" t="e">
        <f t="shared" si="4"/>
        <v>#DIV/0!</v>
      </c>
      <c r="O28" s="43" t="e">
        <f t="shared" si="4"/>
        <v>#DIV/0!</v>
      </c>
      <c r="P28" s="43" t="e">
        <f t="shared" si="4"/>
        <v>#DIV/0!</v>
      </c>
      <c r="Q28" s="43" t="e">
        <f t="shared" si="4"/>
        <v>#DIV/0!</v>
      </c>
      <c r="R28" s="43" t="e">
        <f t="shared" si="4"/>
        <v>#DIV/0!</v>
      </c>
      <c r="S28" s="43" t="e">
        <f t="shared" si="4"/>
        <v>#DIV/0!</v>
      </c>
      <c r="T28" s="43" t="e">
        <f t="shared" si="4"/>
        <v>#DIV/0!</v>
      </c>
      <c r="U28" s="43" t="e">
        <f t="shared" si="4"/>
        <v>#DIV/0!</v>
      </c>
      <c r="V28" s="43" t="e">
        <f t="shared" si="4"/>
        <v>#DIV/0!</v>
      </c>
      <c r="W28" s="43" t="e">
        <f t="shared" si="4"/>
        <v>#DIV/0!</v>
      </c>
      <c r="X28" s="43" t="e">
        <f t="shared" si="4"/>
        <v>#DIV/0!</v>
      </c>
      <c r="Y28" s="43" t="e">
        <f t="shared" si="4"/>
        <v>#DIV/0!</v>
      </c>
      <c r="Z28" s="43" t="e">
        <f t="shared" si="4"/>
        <v>#DIV/0!</v>
      </c>
      <c r="AA28" s="43" t="e">
        <f t="shared" si="4"/>
        <v>#DIV/0!</v>
      </c>
      <c r="AB28" s="43" t="e">
        <f t="shared" si="4"/>
        <v>#DIV/0!</v>
      </c>
      <c r="AC28" s="43" t="e">
        <f t="shared" si="4"/>
        <v>#DIV/0!</v>
      </c>
      <c r="AD28" s="43" t="e">
        <f t="shared" si="4"/>
        <v>#DIV/0!</v>
      </c>
      <c r="AE28" s="43" t="e">
        <f t="shared" si="4"/>
        <v>#DIV/0!</v>
      </c>
      <c r="AF28" s="14"/>
    </row>
    <row r="29" spans="2:32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 aca="true" t="shared" si="5" ref="I29:AE29">AVERAGE(I6,I8,I12,I15,I20)</f>
        <v>#DIV/0!</v>
      </c>
      <c r="J29" s="41" t="e">
        <f t="shared" si="5"/>
        <v>#DIV/0!</v>
      </c>
      <c r="K29" s="41" t="e">
        <f t="shared" si="5"/>
        <v>#DIV/0!</v>
      </c>
      <c r="L29" s="41" t="e">
        <f t="shared" si="5"/>
        <v>#DIV/0!</v>
      </c>
      <c r="M29" s="41" t="e">
        <f t="shared" si="5"/>
        <v>#DIV/0!</v>
      </c>
      <c r="N29" s="41" t="e">
        <f t="shared" si="5"/>
        <v>#DIV/0!</v>
      </c>
      <c r="O29" s="41" t="e">
        <f t="shared" si="5"/>
        <v>#DIV/0!</v>
      </c>
      <c r="P29" s="41" t="e">
        <f t="shared" si="5"/>
        <v>#DIV/0!</v>
      </c>
      <c r="Q29" s="41" t="e">
        <f t="shared" si="5"/>
        <v>#DIV/0!</v>
      </c>
      <c r="R29" s="41" t="e">
        <f t="shared" si="5"/>
        <v>#DIV/0!</v>
      </c>
      <c r="S29" s="41" t="e">
        <f t="shared" si="5"/>
        <v>#DIV/0!</v>
      </c>
      <c r="T29" s="41" t="e">
        <f t="shared" si="5"/>
        <v>#DIV/0!</v>
      </c>
      <c r="U29" s="41" t="e">
        <f t="shared" si="5"/>
        <v>#DIV/0!</v>
      </c>
      <c r="V29" s="41" t="e">
        <f t="shared" si="5"/>
        <v>#DIV/0!</v>
      </c>
      <c r="W29" s="41" t="e">
        <f t="shared" si="5"/>
        <v>#DIV/0!</v>
      </c>
      <c r="X29" s="41" t="e">
        <f t="shared" si="5"/>
        <v>#DIV/0!</v>
      </c>
      <c r="Y29" s="41" t="e">
        <f t="shared" si="5"/>
        <v>#DIV/0!</v>
      </c>
      <c r="Z29" s="41" t="e">
        <f t="shared" si="5"/>
        <v>#DIV/0!</v>
      </c>
      <c r="AA29" s="41" t="e">
        <f t="shared" si="5"/>
        <v>#DIV/0!</v>
      </c>
      <c r="AB29" s="41" t="e">
        <f t="shared" si="5"/>
        <v>#DIV/0!</v>
      </c>
      <c r="AC29" s="41" t="e">
        <f t="shared" si="5"/>
        <v>#DIV/0!</v>
      </c>
      <c r="AD29" s="41" t="e">
        <f t="shared" si="5"/>
        <v>#DIV/0!</v>
      </c>
      <c r="AE29" s="41" t="e">
        <f t="shared" si="5"/>
        <v>#DIV/0!</v>
      </c>
      <c r="AF29" s="14"/>
    </row>
    <row r="30" spans="2:32" ht="30" customHeight="1" thickBot="1">
      <c r="B30" s="16"/>
      <c r="C30" s="17"/>
      <c r="D30" s="17"/>
      <c r="E30" s="17"/>
      <c r="F30" s="34"/>
      <c r="G30" s="35"/>
      <c r="H30" s="3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7"/>
      <c r="AF30" s="19"/>
    </row>
    <row r="32" ht="13.5" thickBot="1"/>
    <row r="33" spans="5:27" ht="24.75" customHeight="1">
      <c r="E33" s="54" t="s">
        <v>5</v>
      </c>
      <c r="F33" s="158">
        <v>0</v>
      </c>
      <c r="G33" s="159"/>
      <c r="H33" s="52" t="s">
        <v>36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0"/>
      <c r="W33" s="60"/>
      <c r="X33" s="56"/>
      <c r="Y33" s="56"/>
      <c r="Z33" s="56"/>
      <c r="AA33" s="9"/>
    </row>
    <row r="34" spans="5:27" ht="24.75" customHeight="1">
      <c r="E34" s="10"/>
      <c r="F34" s="156">
        <v>1</v>
      </c>
      <c r="G34" s="157"/>
      <c r="H34" s="53" t="s">
        <v>33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3"/>
      <c r="W34" s="61"/>
      <c r="X34" s="12"/>
      <c r="Y34" s="12"/>
      <c r="Z34" s="12"/>
      <c r="AA34" s="14"/>
    </row>
    <row r="35" spans="5:27" ht="24.75" customHeight="1">
      <c r="E35" s="10"/>
      <c r="F35" s="156">
        <v>0.1</v>
      </c>
      <c r="G35" s="157"/>
      <c r="H35" s="53" t="s">
        <v>34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3"/>
      <c r="W35" s="61"/>
      <c r="X35" s="12"/>
      <c r="Y35" s="12"/>
      <c r="Z35" s="12"/>
      <c r="AA35" s="14"/>
    </row>
    <row r="36" spans="5:27" ht="24.75" customHeight="1">
      <c r="E36" s="10"/>
      <c r="F36" s="156">
        <v>0.5</v>
      </c>
      <c r="G36" s="157"/>
      <c r="H36" s="53" t="s">
        <v>35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3"/>
      <c r="W36" s="61"/>
      <c r="X36" s="12"/>
      <c r="Y36" s="12"/>
      <c r="Z36" s="12"/>
      <c r="AA36" s="14"/>
    </row>
    <row r="37" spans="5:27" ht="13.5" thickBot="1">
      <c r="E37" s="16"/>
      <c r="F37" s="18"/>
      <c r="G37" s="18"/>
      <c r="H37" s="1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18"/>
      <c r="W37" s="62"/>
      <c r="X37" s="17"/>
      <c r="Y37" s="17"/>
      <c r="Z37" s="17"/>
      <c r="AA37" s="19"/>
    </row>
  </sheetData>
  <sheetProtection/>
  <mergeCells count="15">
    <mergeCell ref="Z5:AA5"/>
    <mergeCell ref="AB5:AC5"/>
    <mergeCell ref="P5:Q5"/>
    <mergeCell ref="R5:S5"/>
    <mergeCell ref="T5:U5"/>
    <mergeCell ref="X5:Y5"/>
    <mergeCell ref="V5:W5"/>
    <mergeCell ref="N5:O5"/>
    <mergeCell ref="F36:G36"/>
    <mergeCell ref="H5:I5"/>
    <mergeCell ref="J5:K5"/>
    <mergeCell ref="L5:M5"/>
    <mergeCell ref="F33:G33"/>
    <mergeCell ref="F34:G34"/>
    <mergeCell ref="F35:G35"/>
  </mergeCells>
  <conditionalFormatting sqref="AE6:AE26 H6:AC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2" right="0.23" top="0.24" bottom="0.19" header="0" footer="0"/>
  <pageSetup fitToHeight="1" fitToWidth="1" horizontalDpi="600" verticalDpi="600" orientation="landscape" paperSize="9" scale="5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AO30"/>
  <sheetViews>
    <sheetView zoomScale="130" zoomScaleNormal="130" zoomScalePageLayoutView="0" workbookViewId="0" topLeftCell="A1">
      <selection activeCell="AK6" sqref="AK6"/>
    </sheetView>
  </sheetViews>
  <sheetFormatPr defaultColWidth="11.421875" defaultRowHeight="12.75"/>
  <cols>
    <col min="1" max="1" width="2.851562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2.7109375" style="0" customWidth="1"/>
    <col min="9" max="10" width="2.7109375" style="2" customWidth="1"/>
    <col min="11" max="11" width="3.421875" style="2" customWidth="1"/>
    <col min="12" max="19" width="2.7109375" style="2" customWidth="1"/>
    <col min="20" max="20" width="3.00390625" style="2" customWidth="1"/>
    <col min="21" max="21" width="2.7109375" style="2" customWidth="1"/>
    <col min="22" max="22" width="2.7109375" style="1" customWidth="1"/>
    <col min="23" max="23" width="2.7109375" style="3" customWidth="1"/>
    <col min="24" max="33" width="2.7109375" style="0" customWidth="1"/>
    <col min="34" max="34" width="6.421875" style="0" customWidth="1"/>
    <col min="35" max="40" width="5.7109375" style="0" customWidth="1"/>
    <col min="41" max="41" width="2.71093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35" ht="24" thickBot="1">
      <c r="E2" s="80" t="s">
        <v>152</v>
      </c>
      <c r="F2" s="82"/>
      <c r="G2" s="8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3"/>
      <c r="AE2" s="83"/>
      <c r="AF2" s="83"/>
      <c r="AG2" s="84"/>
      <c r="AH2" s="84"/>
      <c r="AI2" s="84"/>
    </row>
    <row r="3" spans="8:34" ht="13.5" thickBo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41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55">
        <v>1</v>
      </c>
      <c r="I4" s="55">
        <v>1</v>
      </c>
      <c r="J4" s="55">
        <v>2</v>
      </c>
      <c r="K4" s="55">
        <v>2</v>
      </c>
      <c r="L4" s="55">
        <v>3</v>
      </c>
      <c r="M4" s="55">
        <v>3</v>
      </c>
      <c r="N4" s="55">
        <v>4</v>
      </c>
      <c r="O4" s="55">
        <v>4</v>
      </c>
      <c r="P4" s="55">
        <v>5</v>
      </c>
      <c r="Q4" s="55">
        <v>5</v>
      </c>
      <c r="R4" s="55">
        <v>6</v>
      </c>
      <c r="S4" s="55">
        <v>6</v>
      </c>
      <c r="T4" s="55">
        <v>7</v>
      </c>
      <c r="U4" s="55">
        <v>7</v>
      </c>
      <c r="V4" s="55">
        <v>8</v>
      </c>
      <c r="W4" s="55">
        <v>8</v>
      </c>
      <c r="X4" s="55">
        <v>9</v>
      </c>
      <c r="Y4" s="55">
        <v>9</v>
      </c>
      <c r="Z4" s="55">
        <v>10</v>
      </c>
      <c r="AA4" s="55">
        <v>10</v>
      </c>
      <c r="AB4" s="55">
        <v>11</v>
      </c>
      <c r="AC4" s="55">
        <v>11</v>
      </c>
      <c r="AD4" s="55">
        <v>12</v>
      </c>
      <c r="AE4" s="55">
        <v>12</v>
      </c>
      <c r="AF4" s="55">
        <v>13</v>
      </c>
      <c r="AG4" s="55">
        <v>13</v>
      </c>
      <c r="AH4" s="20"/>
      <c r="AI4" s="26">
        <v>30</v>
      </c>
      <c r="AJ4" s="20">
        <v>10</v>
      </c>
      <c r="AK4" s="20">
        <v>20</v>
      </c>
      <c r="AL4" s="20">
        <v>40</v>
      </c>
      <c r="AM4" s="20">
        <v>60</v>
      </c>
      <c r="AN4" s="20"/>
      <c r="AO4" s="9"/>
    </row>
    <row r="5" spans="2:41" ht="15" customHeight="1">
      <c r="B5" s="10"/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13"/>
      <c r="AI5" s="28" t="s">
        <v>46</v>
      </c>
      <c r="AJ5" s="29" t="s">
        <v>32</v>
      </c>
      <c r="AK5" s="29" t="s">
        <v>47</v>
      </c>
      <c r="AL5" s="39" t="s">
        <v>48</v>
      </c>
      <c r="AM5" s="63" t="s">
        <v>49</v>
      </c>
      <c r="AN5" s="39"/>
      <c r="AO5" s="14"/>
    </row>
    <row r="6" spans="2:41" ht="21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>
        <v>10</v>
      </c>
      <c r="I6" s="13">
        <v>10</v>
      </c>
      <c r="J6" s="13">
        <v>10</v>
      </c>
      <c r="K6" s="13">
        <v>10</v>
      </c>
      <c r="L6" s="13">
        <v>10</v>
      </c>
      <c r="M6" s="13">
        <v>9</v>
      </c>
      <c r="N6" s="13">
        <v>10</v>
      </c>
      <c r="O6" s="13">
        <v>10</v>
      </c>
      <c r="P6" s="13">
        <v>10</v>
      </c>
      <c r="Q6" s="13">
        <v>10</v>
      </c>
      <c r="R6" s="13"/>
      <c r="S6" s="13"/>
      <c r="T6" s="13">
        <v>9</v>
      </c>
      <c r="U6" s="13">
        <v>9</v>
      </c>
      <c r="V6" s="13">
        <v>8</v>
      </c>
      <c r="W6" s="13">
        <v>7</v>
      </c>
      <c r="X6" s="13">
        <v>9</v>
      </c>
      <c r="Y6" s="13">
        <v>8</v>
      </c>
      <c r="Z6" s="13">
        <v>9</v>
      </c>
      <c r="AA6" s="13">
        <v>8</v>
      </c>
      <c r="AB6" s="13">
        <v>0</v>
      </c>
      <c r="AC6" s="13">
        <v>7</v>
      </c>
      <c r="AD6" s="13">
        <v>8</v>
      </c>
      <c r="AE6" s="13">
        <v>8</v>
      </c>
      <c r="AF6" s="13"/>
      <c r="AG6" s="13"/>
      <c r="AH6" s="13">
        <f>AVERAGE(H6:AG6)</f>
        <v>8.590909090909092</v>
      </c>
      <c r="AI6" s="15">
        <f>AH6</f>
        <v>8.590909090909092</v>
      </c>
      <c r="AJ6" s="15">
        <f>SUM('A 1'!AI6)</f>
        <v>9.565217391304348</v>
      </c>
      <c r="AK6" s="15">
        <f>'T 1'!I6</f>
        <v>8.5</v>
      </c>
      <c r="AL6" s="15">
        <f>SUM(AI6*3+AJ6)/4</f>
        <v>8.834486166007906</v>
      </c>
      <c r="AM6" s="15">
        <f>SUM(AI6*3+AJ6+AK6*2)/6</f>
        <v>8.722990777338604</v>
      </c>
      <c r="AN6" s="15"/>
      <c r="AO6" s="14"/>
    </row>
    <row r="7" spans="2:41" ht="21.75" customHeight="1">
      <c r="B7" s="58">
        <f aca="true" t="shared" si="0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>
        <v>10</v>
      </c>
      <c r="I7" s="13">
        <v>10</v>
      </c>
      <c r="J7" s="13">
        <v>10</v>
      </c>
      <c r="K7" s="13">
        <v>8</v>
      </c>
      <c r="L7" s="13">
        <v>10</v>
      </c>
      <c r="M7" s="13">
        <v>8</v>
      </c>
      <c r="N7" s="13">
        <v>0</v>
      </c>
      <c r="O7" s="13">
        <v>0</v>
      </c>
      <c r="P7" s="13">
        <v>9</v>
      </c>
      <c r="Q7" s="13">
        <v>10</v>
      </c>
      <c r="R7" s="13"/>
      <c r="S7" s="13"/>
      <c r="T7" s="13">
        <v>9</v>
      </c>
      <c r="U7" s="13">
        <v>0</v>
      </c>
      <c r="V7" s="13">
        <v>7</v>
      </c>
      <c r="W7" s="13">
        <v>9</v>
      </c>
      <c r="X7" s="13">
        <v>8</v>
      </c>
      <c r="Y7" s="13">
        <v>8</v>
      </c>
      <c r="Z7" s="13">
        <v>9</v>
      </c>
      <c r="AA7" s="13">
        <v>8</v>
      </c>
      <c r="AB7" s="13">
        <v>6</v>
      </c>
      <c r="AC7" s="13">
        <v>6</v>
      </c>
      <c r="AD7" s="13">
        <v>7</v>
      </c>
      <c r="AE7" s="13">
        <v>7</v>
      </c>
      <c r="AF7" s="13"/>
      <c r="AG7" s="13"/>
      <c r="AH7" s="13">
        <f aca="true" t="shared" si="1" ref="AH7:AH13">AVERAGE(H7:AG7)</f>
        <v>7.2272727272727275</v>
      </c>
      <c r="AI7" s="15">
        <f aca="true" t="shared" si="2" ref="AI7:AI23">AH7</f>
        <v>7.2272727272727275</v>
      </c>
      <c r="AJ7" s="15">
        <f>SUM('A 1'!AI7)</f>
        <v>8.91304347826087</v>
      </c>
      <c r="AK7" s="15">
        <f>'T 1'!I7</f>
        <v>6</v>
      </c>
      <c r="AL7" s="15">
        <f aca="true" t="shared" si="3" ref="AL7:AL13">SUM(AI7*3+AJ7)/4</f>
        <v>7.648715415019764</v>
      </c>
      <c r="AM7" s="15">
        <f aca="true" t="shared" si="4" ref="AM7:AM13">SUM(AI7*3+AJ7+AK7*2)/6</f>
        <v>7.099143610013176</v>
      </c>
      <c r="AN7" s="15"/>
      <c r="AO7" s="14"/>
    </row>
    <row r="8" spans="2:41" ht="21.75" customHeight="1">
      <c r="B8" s="58">
        <f t="shared" si="0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>
        <v>10</v>
      </c>
      <c r="I8" s="13">
        <v>10</v>
      </c>
      <c r="J8" s="13">
        <v>10</v>
      </c>
      <c r="K8" s="13">
        <v>10</v>
      </c>
      <c r="L8" s="13">
        <v>10</v>
      </c>
      <c r="M8" s="13">
        <v>9</v>
      </c>
      <c r="N8" s="13">
        <v>9</v>
      </c>
      <c r="O8" s="13">
        <v>9</v>
      </c>
      <c r="P8" s="13">
        <v>10</v>
      </c>
      <c r="Q8" s="13">
        <v>10</v>
      </c>
      <c r="R8" s="13"/>
      <c r="S8" s="13"/>
      <c r="T8" s="13">
        <v>9</v>
      </c>
      <c r="U8" s="13">
        <v>0</v>
      </c>
      <c r="V8" s="13">
        <v>7</v>
      </c>
      <c r="W8" s="13">
        <v>7</v>
      </c>
      <c r="X8" s="13">
        <v>8</v>
      </c>
      <c r="Y8" s="13">
        <v>8</v>
      </c>
      <c r="Z8" s="13">
        <v>9</v>
      </c>
      <c r="AA8" s="13">
        <v>8</v>
      </c>
      <c r="AB8" s="13">
        <v>8</v>
      </c>
      <c r="AC8" s="13">
        <v>8</v>
      </c>
      <c r="AD8" s="13">
        <v>8</v>
      </c>
      <c r="AE8" s="13">
        <v>8</v>
      </c>
      <c r="AF8" s="13"/>
      <c r="AG8" s="13"/>
      <c r="AH8" s="13">
        <f t="shared" si="1"/>
        <v>8.409090909090908</v>
      </c>
      <c r="AI8" s="15">
        <f t="shared" si="2"/>
        <v>8.409090909090908</v>
      </c>
      <c r="AJ8" s="15">
        <f>SUM('A 1'!AI8)</f>
        <v>9.782608695652174</v>
      </c>
      <c r="AK8" s="15">
        <f>'T 1'!I8</f>
        <v>3</v>
      </c>
      <c r="AL8" s="15">
        <f t="shared" si="3"/>
        <v>8.752470355731225</v>
      </c>
      <c r="AM8" s="15">
        <f t="shared" si="4"/>
        <v>6.8349802371541495</v>
      </c>
      <c r="AN8" s="15"/>
      <c r="AO8" s="14"/>
    </row>
    <row r="9" spans="2:41" ht="21.75" customHeight="1">
      <c r="B9" s="58">
        <f t="shared" si="0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>
        <v>10</v>
      </c>
      <c r="I9" s="13">
        <v>10</v>
      </c>
      <c r="J9" s="13">
        <v>10</v>
      </c>
      <c r="K9" s="13">
        <v>9</v>
      </c>
      <c r="L9" s="13">
        <v>0</v>
      </c>
      <c r="M9" s="13">
        <v>0</v>
      </c>
      <c r="N9" s="13">
        <v>10</v>
      </c>
      <c r="O9" s="13">
        <v>10</v>
      </c>
      <c r="P9" s="13">
        <v>10</v>
      </c>
      <c r="Q9" s="13">
        <v>10</v>
      </c>
      <c r="R9" s="13"/>
      <c r="S9" s="13"/>
      <c r="T9" s="13">
        <v>9</v>
      </c>
      <c r="U9" s="13">
        <v>0</v>
      </c>
      <c r="V9" s="13">
        <v>7</v>
      </c>
      <c r="W9" s="13">
        <v>7</v>
      </c>
      <c r="X9" s="13">
        <v>0</v>
      </c>
      <c r="Y9" s="13">
        <v>0</v>
      </c>
      <c r="Z9" s="13">
        <v>9</v>
      </c>
      <c r="AA9" s="13">
        <v>8</v>
      </c>
      <c r="AB9" s="13">
        <v>6</v>
      </c>
      <c r="AC9" s="13">
        <v>6</v>
      </c>
      <c r="AD9" s="13">
        <v>0</v>
      </c>
      <c r="AE9" s="13">
        <v>0</v>
      </c>
      <c r="AF9" s="13"/>
      <c r="AG9" s="13"/>
      <c r="AH9" s="13">
        <f t="shared" si="1"/>
        <v>5.954545454545454</v>
      </c>
      <c r="AI9" s="15">
        <f t="shared" si="2"/>
        <v>5.954545454545454</v>
      </c>
      <c r="AJ9" s="15">
        <f>SUM('A 1'!AI9)</f>
        <v>7.217391304347826</v>
      </c>
      <c r="AK9" s="15">
        <f>'T 1'!I9</f>
        <v>5</v>
      </c>
      <c r="AL9" s="15">
        <f t="shared" si="3"/>
        <v>6.270256916996047</v>
      </c>
      <c r="AM9" s="15">
        <f t="shared" si="4"/>
        <v>5.846837944664031</v>
      </c>
      <c r="AN9" s="15"/>
      <c r="AO9" s="14"/>
    </row>
    <row r="10" spans="2:41" ht="21.75" customHeight="1">
      <c r="B10" s="58">
        <f t="shared" si="0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>
        <v>10</v>
      </c>
      <c r="I10" s="13">
        <v>10</v>
      </c>
      <c r="J10" s="13">
        <v>10</v>
      </c>
      <c r="K10" s="13">
        <v>9</v>
      </c>
      <c r="L10" s="13">
        <v>10</v>
      </c>
      <c r="M10" s="13">
        <v>8</v>
      </c>
      <c r="N10" s="13">
        <v>10</v>
      </c>
      <c r="O10" s="13">
        <v>10</v>
      </c>
      <c r="P10" s="13">
        <v>10</v>
      </c>
      <c r="Q10" s="13">
        <v>10</v>
      </c>
      <c r="R10" s="13"/>
      <c r="S10" s="13"/>
      <c r="T10" s="13">
        <v>9</v>
      </c>
      <c r="U10" s="13">
        <v>9</v>
      </c>
      <c r="V10" s="13">
        <v>8</v>
      </c>
      <c r="W10" s="13">
        <v>9</v>
      </c>
      <c r="X10" s="13">
        <v>9</v>
      </c>
      <c r="Y10" s="13">
        <v>8</v>
      </c>
      <c r="Z10" s="13">
        <v>9</v>
      </c>
      <c r="AA10" s="13">
        <v>8</v>
      </c>
      <c r="AB10" s="13">
        <v>7</v>
      </c>
      <c r="AC10" s="13">
        <v>7</v>
      </c>
      <c r="AD10" s="13">
        <v>7</v>
      </c>
      <c r="AE10" s="13">
        <v>7</v>
      </c>
      <c r="AF10" s="13"/>
      <c r="AG10" s="13"/>
      <c r="AH10" s="13">
        <f t="shared" si="1"/>
        <v>8.818181818181818</v>
      </c>
      <c r="AI10" s="15">
        <f t="shared" si="2"/>
        <v>8.818181818181818</v>
      </c>
      <c r="AJ10" s="15">
        <f>SUM('A 1'!AI10)</f>
        <v>10</v>
      </c>
      <c r="AK10" s="15">
        <f>'T 1'!I10</f>
        <v>9.5</v>
      </c>
      <c r="AL10" s="15">
        <f t="shared" si="3"/>
        <v>9.113636363636363</v>
      </c>
      <c r="AM10" s="15">
        <f t="shared" si="4"/>
        <v>9.242424242424242</v>
      </c>
      <c r="AN10" s="15"/>
      <c r="AO10" s="14"/>
    </row>
    <row r="11" spans="2:41" ht="21.75" customHeight="1">
      <c r="B11" s="58">
        <f t="shared" si="0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>
        <v>10</v>
      </c>
      <c r="I11" s="13">
        <v>10</v>
      </c>
      <c r="J11" s="13">
        <v>10</v>
      </c>
      <c r="K11" s="13">
        <v>9</v>
      </c>
      <c r="L11" s="13">
        <v>10</v>
      </c>
      <c r="M11" s="13">
        <v>8</v>
      </c>
      <c r="N11" s="13">
        <v>10</v>
      </c>
      <c r="O11" s="13">
        <v>10</v>
      </c>
      <c r="P11" s="13">
        <v>10</v>
      </c>
      <c r="Q11" s="13">
        <v>10</v>
      </c>
      <c r="R11" s="13"/>
      <c r="S11" s="13"/>
      <c r="T11" s="13">
        <v>9</v>
      </c>
      <c r="U11" s="13">
        <v>9</v>
      </c>
      <c r="V11" s="13">
        <v>7</v>
      </c>
      <c r="W11" s="13">
        <v>9</v>
      </c>
      <c r="X11" s="13">
        <v>9</v>
      </c>
      <c r="Y11" s="13">
        <v>8</v>
      </c>
      <c r="Z11" s="13">
        <v>9</v>
      </c>
      <c r="AA11" s="13">
        <v>8</v>
      </c>
      <c r="AB11" s="13">
        <v>7</v>
      </c>
      <c r="AC11" s="13">
        <v>7</v>
      </c>
      <c r="AD11" s="13">
        <v>7</v>
      </c>
      <c r="AE11" s="13">
        <v>7</v>
      </c>
      <c r="AF11" s="13"/>
      <c r="AG11" s="13"/>
      <c r="AH11" s="13">
        <f t="shared" si="1"/>
        <v>8.772727272727273</v>
      </c>
      <c r="AI11" s="15">
        <f t="shared" si="2"/>
        <v>8.772727272727273</v>
      </c>
      <c r="AJ11" s="15">
        <f>SUM('A 1'!AI11)</f>
        <v>10</v>
      </c>
      <c r="AK11" s="15">
        <f>'T 1'!I11</f>
        <v>9</v>
      </c>
      <c r="AL11" s="15">
        <f t="shared" si="3"/>
        <v>9.079545454545455</v>
      </c>
      <c r="AM11" s="15">
        <f t="shared" si="4"/>
        <v>9.053030303030303</v>
      </c>
      <c r="AN11" s="15"/>
      <c r="AO11" s="14"/>
    </row>
    <row r="12" spans="2:41" ht="21.75" customHeight="1">
      <c r="B12" s="58">
        <f t="shared" si="0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>
        <v>10</v>
      </c>
      <c r="I12" s="13">
        <v>10</v>
      </c>
      <c r="J12" s="13">
        <v>10</v>
      </c>
      <c r="K12" s="13">
        <v>10</v>
      </c>
      <c r="L12" s="13">
        <v>10</v>
      </c>
      <c r="M12" s="13">
        <v>9</v>
      </c>
      <c r="N12" s="13">
        <v>9</v>
      </c>
      <c r="O12" s="13">
        <v>9</v>
      </c>
      <c r="P12" s="13">
        <v>10</v>
      </c>
      <c r="Q12" s="13">
        <v>10</v>
      </c>
      <c r="R12" s="13"/>
      <c r="S12" s="13"/>
      <c r="T12" s="13">
        <v>9</v>
      </c>
      <c r="U12" s="13">
        <v>9</v>
      </c>
      <c r="V12" s="13">
        <v>8</v>
      </c>
      <c r="W12" s="13">
        <v>7</v>
      </c>
      <c r="X12" s="13">
        <v>0</v>
      </c>
      <c r="Y12" s="13">
        <v>0</v>
      </c>
      <c r="Z12" s="13">
        <v>9</v>
      </c>
      <c r="AA12" s="13">
        <v>8</v>
      </c>
      <c r="AB12" s="13">
        <v>8</v>
      </c>
      <c r="AC12" s="13">
        <v>8</v>
      </c>
      <c r="AD12" s="13">
        <v>8</v>
      </c>
      <c r="AE12" s="13">
        <v>8</v>
      </c>
      <c r="AF12" s="13"/>
      <c r="AG12" s="13"/>
      <c r="AH12" s="13">
        <f t="shared" si="1"/>
        <v>8.136363636363637</v>
      </c>
      <c r="AI12" s="15">
        <f t="shared" si="2"/>
        <v>8.136363636363637</v>
      </c>
      <c r="AJ12" s="15">
        <f>SUM('A 1'!AI12)</f>
        <v>9.173913043478262</v>
      </c>
      <c r="AK12" s="15">
        <f>'T 1'!I12</f>
        <v>3</v>
      </c>
      <c r="AL12" s="15">
        <f t="shared" si="3"/>
        <v>8.395750988142293</v>
      </c>
      <c r="AM12" s="15">
        <f t="shared" si="4"/>
        <v>6.597167325428195</v>
      </c>
      <c r="AN12" s="15"/>
      <c r="AO12" s="14"/>
    </row>
    <row r="13" spans="2:41" ht="21.75" customHeight="1">
      <c r="B13" s="58">
        <f t="shared" si="0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>
        <v>10</v>
      </c>
      <c r="I13" s="13">
        <v>10</v>
      </c>
      <c r="J13" s="13">
        <v>10</v>
      </c>
      <c r="K13" s="13">
        <v>9</v>
      </c>
      <c r="L13" s="13">
        <v>10</v>
      </c>
      <c r="M13" s="13">
        <v>9</v>
      </c>
      <c r="N13" s="13">
        <v>10</v>
      </c>
      <c r="O13" s="13">
        <v>10</v>
      </c>
      <c r="P13" s="13">
        <v>10</v>
      </c>
      <c r="Q13" s="13">
        <v>10</v>
      </c>
      <c r="R13" s="13"/>
      <c r="S13" s="13"/>
      <c r="T13" s="13">
        <v>9</v>
      </c>
      <c r="U13" s="13">
        <v>9</v>
      </c>
      <c r="V13" s="13">
        <v>8</v>
      </c>
      <c r="W13" s="13">
        <v>9</v>
      </c>
      <c r="X13" s="13">
        <v>8</v>
      </c>
      <c r="Y13" s="13">
        <v>9</v>
      </c>
      <c r="Z13" s="13">
        <v>9</v>
      </c>
      <c r="AA13" s="13">
        <v>8</v>
      </c>
      <c r="AB13" s="13">
        <v>7</v>
      </c>
      <c r="AC13" s="13">
        <v>7</v>
      </c>
      <c r="AD13" s="13">
        <v>7</v>
      </c>
      <c r="AE13" s="13">
        <v>7</v>
      </c>
      <c r="AF13" s="13"/>
      <c r="AG13" s="13"/>
      <c r="AH13" s="13">
        <f t="shared" si="1"/>
        <v>8.863636363636363</v>
      </c>
      <c r="AI13" s="15">
        <f t="shared" si="2"/>
        <v>8.863636363636363</v>
      </c>
      <c r="AJ13" s="15">
        <f>SUM('A 1'!AI13)</f>
        <v>10</v>
      </c>
      <c r="AK13" s="15">
        <f>'T 1'!I13</f>
        <v>7</v>
      </c>
      <c r="AL13" s="15">
        <f t="shared" si="3"/>
        <v>9.147727272727273</v>
      </c>
      <c r="AM13" s="15">
        <f t="shared" si="4"/>
        <v>8.431818181818182</v>
      </c>
      <c r="AN13" s="15"/>
      <c r="AO13" s="14"/>
    </row>
    <row r="14" spans="2:41" ht="21.75" customHeight="1">
      <c r="B14" s="58">
        <f t="shared" si="0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>
        <v>10</v>
      </c>
      <c r="I14" s="13">
        <v>10</v>
      </c>
      <c r="J14" s="13">
        <v>10</v>
      </c>
      <c r="K14" s="13">
        <v>9</v>
      </c>
      <c r="L14" s="13">
        <v>10</v>
      </c>
      <c r="M14" s="13">
        <v>8</v>
      </c>
      <c r="N14" s="13">
        <v>10</v>
      </c>
      <c r="O14" s="13">
        <v>8</v>
      </c>
      <c r="P14" s="13">
        <v>10</v>
      </c>
      <c r="Q14" s="13">
        <v>10</v>
      </c>
      <c r="R14" s="13"/>
      <c r="S14" s="13"/>
      <c r="T14" s="13">
        <v>9</v>
      </c>
      <c r="U14" s="13">
        <v>9</v>
      </c>
      <c r="V14" s="13">
        <v>7</v>
      </c>
      <c r="W14" s="13">
        <v>7</v>
      </c>
      <c r="X14" s="13">
        <v>8</v>
      </c>
      <c r="Y14" s="13">
        <v>8</v>
      </c>
      <c r="Z14" s="13">
        <v>9</v>
      </c>
      <c r="AA14" s="13">
        <v>8</v>
      </c>
      <c r="AB14" s="13">
        <v>6</v>
      </c>
      <c r="AC14" s="13">
        <v>6</v>
      </c>
      <c r="AD14" s="13">
        <v>6</v>
      </c>
      <c r="AE14" s="13">
        <v>6</v>
      </c>
      <c r="AF14" s="13"/>
      <c r="AG14" s="13"/>
      <c r="AH14" s="13">
        <f>AVERAGE(H14:AG14)</f>
        <v>8.363636363636363</v>
      </c>
      <c r="AI14" s="15">
        <f t="shared" si="2"/>
        <v>8.363636363636363</v>
      </c>
      <c r="AJ14" s="15">
        <f>SUM('A 1'!AI14)</f>
        <v>10</v>
      </c>
      <c r="AK14" s="15">
        <f>'T 1'!I14</f>
        <v>4</v>
      </c>
      <c r="AL14" s="15">
        <f>SUM(AI14*3+AJ14)/4</f>
        <v>8.772727272727273</v>
      </c>
      <c r="AM14" s="15">
        <f>SUM(AI14*3+AJ14+AK14*2)/6</f>
        <v>7.1818181818181825</v>
      </c>
      <c r="AN14" s="15"/>
      <c r="AO14" s="14"/>
    </row>
    <row r="15" spans="2:41" ht="21.75" customHeight="1">
      <c r="B15" s="58">
        <f t="shared" si="0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>
        <v>10</v>
      </c>
      <c r="I15" s="13">
        <v>10</v>
      </c>
      <c r="J15" s="13">
        <v>10</v>
      </c>
      <c r="K15" s="13">
        <v>10</v>
      </c>
      <c r="L15" s="13">
        <v>10</v>
      </c>
      <c r="M15" s="13">
        <v>9</v>
      </c>
      <c r="N15" s="13">
        <v>9</v>
      </c>
      <c r="O15" s="13">
        <v>9</v>
      </c>
      <c r="P15" s="13">
        <v>10</v>
      </c>
      <c r="Q15" s="13">
        <v>10</v>
      </c>
      <c r="R15" s="13"/>
      <c r="S15" s="13"/>
      <c r="T15" s="13">
        <v>9</v>
      </c>
      <c r="U15" s="13">
        <v>9</v>
      </c>
      <c r="V15" s="13">
        <v>7</v>
      </c>
      <c r="W15" s="13">
        <v>7</v>
      </c>
      <c r="X15" s="13">
        <v>8</v>
      </c>
      <c r="Y15" s="13">
        <v>8</v>
      </c>
      <c r="Z15" s="13">
        <v>9</v>
      </c>
      <c r="AA15" s="13">
        <v>8</v>
      </c>
      <c r="AB15" s="13">
        <v>7</v>
      </c>
      <c r="AC15" s="13">
        <v>7</v>
      </c>
      <c r="AD15" s="13">
        <v>7</v>
      </c>
      <c r="AE15" s="13">
        <v>7</v>
      </c>
      <c r="AF15" s="13"/>
      <c r="AG15" s="13"/>
      <c r="AH15" s="13">
        <f aca="true" t="shared" si="5" ref="AH15:AH23">AVERAGE(H15:AG15)</f>
        <v>8.636363636363637</v>
      </c>
      <c r="AI15" s="15">
        <f t="shared" si="2"/>
        <v>8.636363636363637</v>
      </c>
      <c r="AJ15" s="15">
        <f>SUM('A 1'!AI15)</f>
        <v>10</v>
      </c>
      <c r="AK15" s="15">
        <f>'T 1'!I15</f>
        <v>3.2</v>
      </c>
      <c r="AL15" s="15">
        <f aca="true" t="shared" si="6" ref="AL15:AL23">SUM(AI15*3+AJ15)/4</f>
        <v>8.977272727272727</v>
      </c>
      <c r="AM15" s="15">
        <f aca="true" t="shared" si="7" ref="AM15:AM23">SUM(AI15*3+AJ15+AK15*2)/6</f>
        <v>7.051515151515151</v>
      </c>
      <c r="AN15" s="15"/>
      <c r="AO15" s="14"/>
    </row>
    <row r="16" spans="2:41" ht="21.75" customHeight="1">
      <c r="B16" s="58">
        <f t="shared" si="0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>
        <v>10</v>
      </c>
      <c r="I16" s="13">
        <v>10</v>
      </c>
      <c r="J16" s="13">
        <v>10</v>
      </c>
      <c r="K16" s="13">
        <v>9</v>
      </c>
      <c r="L16" s="13">
        <v>10</v>
      </c>
      <c r="M16" s="13">
        <v>8</v>
      </c>
      <c r="N16" s="13">
        <v>10</v>
      </c>
      <c r="O16" s="13">
        <v>10</v>
      </c>
      <c r="P16" s="13">
        <v>10</v>
      </c>
      <c r="Q16" s="13">
        <v>10</v>
      </c>
      <c r="R16" s="13"/>
      <c r="S16" s="13"/>
      <c r="T16" s="13">
        <v>9</v>
      </c>
      <c r="U16" s="13">
        <v>9</v>
      </c>
      <c r="V16" s="13">
        <v>7</v>
      </c>
      <c r="W16" s="13">
        <v>7</v>
      </c>
      <c r="X16" s="13">
        <v>8</v>
      </c>
      <c r="Y16" s="13">
        <v>8</v>
      </c>
      <c r="Z16" s="13">
        <v>9</v>
      </c>
      <c r="AA16" s="13">
        <v>8</v>
      </c>
      <c r="AB16" s="13">
        <v>8</v>
      </c>
      <c r="AC16" s="13">
        <v>7</v>
      </c>
      <c r="AD16" s="13">
        <v>6</v>
      </c>
      <c r="AE16" s="13">
        <v>6</v>
      </c>
      <c r="AF16" s="13"/>
      <c r="AG16" s="13"/>
      <c r="AH16" s="13">
        <f t="shared" si="5"/>
        <v>8.590909090909092</v>
      </c>
      <c r="AI16" s="15">
        <f t="shared" si="2"/>
        <v>8.590909090909092</v>
      </c>
      <c r="AJ16" s="15">
        <f>SUM('A 1'!AI16)</f>
        <v>10</v>
      </c>
      <c r="AK16" s="15">
        <f>'T 1'!I16</f>
        <v>5</v>
      </c>
      <c r="AL16" s="15">
        <f t="shared" si="6"/>
        <v>8.943181818181818</v>
      </c>
      <c r="AM16" s="15">
        <f t="shared" si="7"/>
        <v>7.628787878787879</v>
      </c>
      <c r="AN16" s="15"/>
      <c r="AO16" s="14"/>
    </row>
    <row r="17" spans="2:41" ht="21.75" customHeight="1">
      <c r="B17" s="58">
        <f t="shared" si="0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>
        <v>10</v>
      </c>
      <c r="I17" s="13">
        <v>10</v>
      </c>
      <c r="J17" s="13">
        <v>10</v>
      </c>
      <c r="K17" s="13">
        <v>9</v>
      </c>
      <c r="L17" s="13">
        <v>5</v>
      </c>
      <c r="M17" s="13">
        <v>8</v>
      </c>
      <c r="N17" s="13">
        <v>10</v>
      </c>
      <c r="O17" s="13">
        <v>10</v>
      </c>
      <c r="P17" s="13">
        <v>8</v>
      </c>
      <c r="Q17" s="13">
        <v>9</v>
      </c>
      <c r="R17" s="13"/>
      <c r="S17" s="13"/>
      <c r="T17" s="13">
        <v>9</v>
      </c>
      <c r="U17" s="13">
        <v>9</v>
      </c>
      <c r="V17" s="13">
        <v>7</v>
      </c>
      <c r="W17" s="13">
        <v>7</v>
      </c>
      <c r="X17" s="13">
        <v>8</v>
      </c>
      <c r="Y17" s="13">
        <v>8</v>
      </c>
      <c r="Z17" s="13">
        <v>9</v>
      </c>
      <c r="AA17" s="13">
        <v>8</v>
      </c>
      <c r="AB17" s="13">
        <v>6</v>
      </c>
      <c r="AC17" s="13">
        <v>6</v>
      </c>
      <c r="AD17" s="13">
        <v>0</v>
      </c>
      <c r="AE17" s="13">
        <v>0</v>
      </c>
      <c r="AF17" s="13"/>
      <c r="AG17" s="13"/>
      <c r="AH17" s="13">
        <f t="shared" si="5"/>
        <v>7.545454545454546</v>
      </c>
      <c r="AI17" s="15">
        <f t="shared" si="2"/>
        <v>7.545454545454546</v>
      </c>
      <c r="AJ17" s="15">
        <f>SUM('A 1'!AI17)</f>
        <v>9.130434782608695</v>
      </c>
      <c r="AK17" s="15">
        <f>'T 1'!I17</f>
        <v>8</v>
      </c>
      <c r="AL17" s="15">
        <f t="shared" si="6"/>
        <v>7.941699604743083</v>
      </c>
      <c r="AM17" s="15">
        <f t="shared" si="7"/>
        <v>7.961133069828722</v>
      </c>
      <c r="AN17" s="15"/>
      <c r="AO17" s="14"/>
    </row>
    <row r="18" spans="2:41" ht="21.75" customHeight="1">
      <c r="B18" s="58">
        <f t="shared" si="0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>
        <v>10</v>
      </c>
      <c r="I18" s="13">
        <v>10</v>
      </c>
      <c r="J18" s="13">
        <v>10</v>
      </c>
      <c r="K18" s="13">
        <v>9</v>
      </c>
      <c r="L18" s="13">
        <v>10</v>
      </c>
      <c r="M18" s="13">
        <v>8</v>
      </c>
      <c r="N18" s="13">
        <v>10</v>
      </c>
      <c r="O18" s="13">
        <v>10</v>
      </c>
      <c r="P18" s="13">
        <v>10</v>
      </c>
      <c r="Q18" s="13">
        <v>10</v>
      </c>
      <c r="R18" s="13"/>
      <c r="S18" s="13"/>
      <c r="T18" s="13">
        <v>9</v>
      </c>
      <c r="U18" s="13">
        <v>9</v>
      </c>
      <c r="V18" s="13">
        <v>7</v>
      </c>
      <c r="W18" s="13">
        <v>5</v>
      </c>
      <c r="X18" s="13">
        <v>8</v>
      </c>
      <c r="Y18" s="13">
        <v>9</v>
      </c>
      <c r="Z18" s="13">
        <v>9</v>
      </c>
      <c r="AA18" s="13">
        <v>8</v>
      </c>
      <c r="AB18" s="13">
        <v>7</v>
      </c>
      <c r="AC18" s="13">
        <v>7</v>
      </c>
      <c r="AD18" s="13">
        <v>8</v>
      </c>
      <c r="AE18" s="13">
        <v>7</v>
      </c>
      <c r="AF18" s="13"/>
      <c r="AG18" s="13"/>
      <c r="AH18" s="13">
        <f t="shared" si="5"/>
        <v>8.636363636363637</v>
      </c>
      <c r="AI18" s="15">
        <f t="shared" si="2"/>
        <v>8.636363636363637</v>
      </c>
      <c r="AJ18" s="15">
        <f>SUM('A 1'!AI18)</f>
        <v>10</v>
      </c>
      <c r="AK18" s="15">
        <f>'T 1'!I18</f>
        <v>9</v>
      </c>
      <c r="AL18" s="15">
        <f t="shared" si="6"/>
        <v>8.977272727272727</v>
      </c>
      <c r="AM18" s="15">
        <f t="shared" si="7"/>
        <v>8.984848484848484</v>
      </c>
      <c r="AN18" s="15"/>
      <c r="AO18" s="14"/>
    </row>
    <row r="19" spans="2:41" ht="21.75" customHeight="1">
      <c r="B19" s="58">
        <f t="shared" si="0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>
        <v>10</v>
      </c>
      <c r="I19" s="13">
        <v>10</v>
      </c>
      <c r="J19" s="13">
        <v>10</v>
      </c>
      <c r="K19" s="13">
        <v>9</v>
      </c>
      <c r="L19" s="13">
        <v>10</v>
      </c>
      <c r="M19" s="13">
        <v>9</v>
      </c>
      <c r="N19" s="13">
        <v>10</v>
      </c>
      <c r="O19" s="13">
        <v>10</v>
      </c>
      <c r="P19" s="13">
        <v>10</v>
      </c>
      <c r="Q19" s="13">
        <v>10</v>
      </c>
      <c r="R19" s="13"/>
      <c r="S19" s="13"/>
      <c r="T19" s="13">
        <v>9</v>
      </c>
      <c r="U19" s="13">
        <v>9</v>
      </c>
      <c r="V19" s="13">
        <v>8</v>
      </c>
      <c r="W19" s="13">
        <v>7</v>
      </c>
      <c r="X19" s="13">
        <v>8</v>
      </c>
      <c r="Y19" s="13">
        <v>9</v>
      </c>
      <c r="Z19" s="13">
        <v>9</v>
      </c>
      <c r="AA19" s="13">
        <v>8</v>
      </c>
      <c r="AB19" s="13">
        <v>6</v>
      </c>
      <c r="AC19" s="13">
        <v>6</v>
      </c>
      <c r="AD19" s="13">
        <v>7</v>
      </c>
      <c r="AE19" s="13">
        <v>7</v>
      </c>
      <c r="AF19" s="13"/>
      <c r="AG19" s="13"/>
      <c r="AH19" s="13">
        <f t="shared" si="5"/>
        <v>8.681818181818182</v>
      </c>
      <c r="AI19" s="15">
        <f t="shared" si="2"/>
        <v>8.681818181818182</v>
      </c>
      <c r="AJ19" s="15">
        <f>SUM('A 1'!AI19)</f>
        <v>10</v>
      </c>
      <c r="AK19" s="15">
        <f>'T 1'!I19</f>
        <v>8</v>
      </c>
      <c r="AL19" s="15">
        <f t="shared" si="6"/>
        <v>9.011363636363637</v>
      </c>
      <c r="AM19" s="15">
        <f t="shared" si="7"/>
        <v>8.674242424242424</v>
      </c>
      <c r="AN19" s="15"/>
      <c r="AO19" s="14"/>
    </row>
    <row r="20" spans="2:41" ht="21.75" customHeight="1">
      <c r="B20" s="58">
        <f t="shared" si="0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>
        <v>10</v>
      </c>
      <c r="I20" s="13">
        <v>10</v>
      </c>
      <c r="J20" s="13">
        <v>10</v>
      </c>
      <c r="K20" s="13">
        <v>10</v>
      </c>
      <c r="L20" s="13">
        <v>10</v>
      </c>
      <c r="M20" s="13">
        <v>9</v>
      </c>
      <c r="N20" s="13">
        <v>9</v>
      </c>
      <c r="O20" s="13">
        <v>9</v>
      </c>
      <c r="P20" s="13">
        <v>10</v>
      </c>
      <c r="Q20" s="13">
        <v>10</v>
      </c>
      <c r="R20" s="13"/>
      <c r="S20" s="13"/>
      <c r="T20" s="13">
        <v>9</v>
      </c>
      <c r="U20" s="13">
        <v>9</v>
      </c>
      <c r="V20" s="13">
        <v>7</v>
      </c>
      <c r="W20" s="13">
        <v>7</v>
      </c>
      <c r="X20" s="13">
        <v>8</v>
      </c>
      <c r="Y20" s="13">
        <v>8</v>
      </c>
      <c r="Z20" s="13">
        <v>9</v>
      </c>
      <c r="AA20" s="13">
        <v>8</v>
      </c>
      <c r="AB20" s="13">
        <v>7</v>
      </c>
      <c r="AC20" s="13">
        <v>7</v>
      </c>
      <c r="AD20" s="13">
        <v>7</v>
      </c>
      <c r="AE20" s="13">
        <v>7</v>
      </c>
      <c r="AF20" s="13"/>
      <c r="AG20" s="13"/>
      <c r="AH20" s="13">
        <f t="shared" si="5"/>
        <v>8.636363636363637</v>
      </c>
      <c r="AI20" s="15">
        <f t="shared" si="2"/>
        <v>8.636363636363637</v>
      </c>
      <c r="AJ20" s="15">
        <f>SUM('A 1'!AI20)</f>
        <v>10</v>
      </c>
      <c r="AK20" s="15">
        <f>'T 1'!I20</f>
        <v>5.5</v>
      </c>
      <c r="AL20" s="15">
        <f t="shared" si="6"/>
        <v>8.977272727272727</v>
      </c>
      <c r="AM20" s="15">
        <f t="shared" si="7"/>
        <v>7.8181818181818175</v>
      </c>
      <c r="AN20" s="15"/>
      <c r="AO20" s="14"/>
    </row>
    <row r="21" spans="2:41" ht="21.75" customHeight="1">
      <c r="B21" s="58">
        <f t="shared" si="0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>
        <v>10</v>
      </c>
      <c r="I21" s="13">
        <v>10</v>
      </c>
      <c r="J21" s="13">
        <v>10</v>
      </c>
      <c r="K21" s="13">
        <v>8</v>
      </c>
      <c r="L21" s="13">
        <v>10</v>
      </c>
      <c r="M21" s="13">
        <v>8</v>
      </c>
      <c r="N21" s="13">
        <v>10</v>
      </c>
      <c r="O21" s="13">
        <v>10</v>
      </c>
      <c r="P21" s="13">
        <v>9</v>
      </c>
      <c r="Q21" s="13">
        <v>9</v>
      </c>
      <c r="R21" s="13"/>
      <c r="S21" s="13"/>
      <c r="T21" s="13">
        <v>9</v>
      </c>
      <c r="U21" s="13">
        <v>9</v>
      </c>
      <c r="V21" s="13">
        <v>6</v>
      </c>
      <c r="W21" s="13">
        <v>6</v>
      </c>
      <c r="X21" s="13">
        <v>0</v>
      </c>
      <c r="Y21" s="13">
        <v>0</v>
      </c>
      <c r="Z21" s="13">
        <v>9</v>
      </c>
      <c r="AA21" s="13">
        <v>8</v>
      </c>
      <c r="AB21" s="13">
        <v>0</v>
      </c>
      <c r="AC21" s="13">
        <v>0</v>
      </c>
      <c r="AD21" s="13">
        <v>6</v>
      </c>
      <c r="AE21" s="13">
        <v>6</v>
      </c>
      <c r="AF21" s="13"/>
      <c r="AG21" s="13"/>
      <c r="AH21" s="13">
        <f t="shared" si="5"/>
        <v>6.954545454545454</v>
      </c>
      <c r="AI21" s="15">
        <f t="shared" si="2"/>
        <v>6.954545454545454</v>
      </c>
      <c r="AJ21" s="15">
        <f>SUM('A 1'!AI21)</f>
        <v>8.304347826086957</v>
      </c>
      <c r="AK21" s="15">
        <f>'T 1'!I21</f>
        <v>6</v>
      </c>
      <c r="AL21" s="15">
        <f t="shared" si="6"/>
        <v>7.29199604743083</v>
      </c>
      <c r="AM21" s="15">
        <f t="shared" si="7"/>
        <v>6.86133069828722</v>
      </c>
      <c r="AN21" s="15"/>
      <c r="AO21" s="14"/>
    </row>
    <row r="22" spans="2:41" ht="21.75" customHeight="1">
      <c r="B22" s="58">
        <f t="shared" si="0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>
        <v>10</v>
      </c>
      <c r="I22" s="13">
        <v>10</v>
      </c>
      <c r="J22" s="13">
        <v>10</v>
      </c>
      <c r="K22" s="13">
        <v>8</v>
      </c>
      <c r="L22" s="13">
        <v>10</v>
      </c>
      <c r="M22" s="13">
        <v>8</v>
      </c>
      <c r="N22" s="13">
        <v>3</v>
      </c>
      <c r="O22" s="13">
        <v>2</v>
      </c>
      <c r="P22" s="13">
        <v>9</v>
      </c>
      <c r="Q22" s="13">
        <v>10</v>
      </c>
      <c r="R22" s="13"/>
      <c r="S22" s="13"/>
      <c r="T22" s="13">
        <v>9</v>
      </c>
      <c r="U22" s="13">
        <v>0</v>
      </c>
      <c r="V22" s="13">
        <v>6</v>
      </c>
      <c r="W22" s="13">
        <v>5</v>
      </c>
      <c r="X22" s="13">
        <v>8</v>
      </c>
      <c r="Y22" s="13">
        <v>0</v>
      </c>
      <c r="Z22" s="13">
        <v>9</v>
      </c>
      <c r="AA22" s="13">
        <v>8</v>
      </c>
      <c r="AB22" s="13">
        <v>6</v>
      </c>
      <c r="AC22" s="13">
        <v>6</v>
      </c>
      <c r="AD22" s="13">
        <v>0</v>
      </c>
      <c r="AE22" s="13">
        <v>0</v>
      </c>
      <c r="AF22" s="13"/>
      <c r="AG22" s="13"/>
      <c r="AH22" s="13">
        <f t="shared" si="5"/>
        <v>6.2272727272727275</v>
      </c>
      <c r="AI22" s="15">
        <f t="shared" si="2"/>
        <v>6.2272727272727275</v>
      </c>
      <c r="AJ22" s="15">
        <f>SUM('A 1'!AI22)</f>
        <v>8.56521739130435</v>
      </c>
      <c r="AK22" s="15">
        <f>'T 1'!I22</f>
        <v>0</v>
      </c>
      <c r="AL22" s="15">
        <f t="shared" si="6"/>
        <v>6.811758893280633</v>
      </c>
      <c r="AM22" s="15">
        <f t="shared" si="7"/>
        <v>4.541172595520422</v>
      </c>
      <c r="AN22" s="15"/>
      <c r="AO22" s="14"/>
    </row>
    <row r="23" spans="2:41" ht="21.75" customHeight="1">
      <c r="B23" s="58">
        <f t="shared" si="0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/>
      <c r="I23" s="13"/>
      <c r="J23" s="13"/>
      <c r="K23" s="13"/>
      <c r="L23" s="13"/>
      <c r="M23" s="13"/>
      <c r="N23" s="13">
        <v>10</v>
      </c>
      <c r="O23" s="13">
        <v>10</v>
      </c>
      <c r="P23" s="13">
        <v>10</v>
      </c>
      <c r="Q23" s="13">
        <v>10</v>
      </c>
      <c r="R23" s="13"/>
      <c r="S23" s="13"/>
      <c r="T23" s="13">
        <v>9</v>
      </c>
      <c r="U23" s="13">
        <v>9</v>
      </c>
      <c r="V23" s="13">
        <v>7</v>
      </c>
      <c r="W23" s="13">
        <v>9</v>
      </c>
      <c r="X23" s="13">
        <v>9</v>
      </c>
      <c r="Y23" s="13">
        <v>8</v>
      </c>
      <c r="Z23" s="13">
        <v>9</v>
      </c>
      <c r="AA23" s="13">
        <v>8</v>
      </c>
      <c r="AB23" s="13">
        <v>6</v>
      </c>
      <c r="AC23" s="13">
        <v>6</v>
      </c>
      <c r="AD23" s="13">
        <v>7</v>
      </c>
      <c r="AE23" s="13">
        <v>7</v>
      </c>
      <c r="AF23" s="13"/>
      <c r="AG23" s="13"/>
      <c r="AH23" s="13">
        <f t="shared" si="5"/>
        <v>8.375</v>
      </c>
      <c r="AI23" s="15">
        <f t="shared" si="2"/>
        <v>8.375</v>
      </c>
      <c r="AJ23" s="15">
        <f>SUM('A 1'!AI23)</f>
        <v>10</v>
      </c>
      <c r="AK23" s="15">
        <f>'T 1'!I23</f>
        <v>6</v>
      </c>
      <c r="AL23" s="15">
        <f t="shared" si="6"/>
        <v>8.78125</v>
      </c>
      <c r="AM23" s="15">
        <f t="shared" si="7"/>
        <v>7.854166666666667</v>
      </c>
      <c r="AN23" s="15"/>
      <c r="AO23" s="14"/>
    </row>
    <row r="24" spans="2:41" ht="21.75" customHeight="1">
      <c r="B24" s="58">
        <f t="shared" si="0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08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9</v>
      </c>
      <c r="AA24" s="13">
        <v>8</v>
      </c>
      <c r="AB24" s="13">
        <v>7</v>
      </c>
      <c r="AC24" s="13">
        <v>7</v>
      </c>
      <c r="AD24" s="13">
        <v>8</v>
      </c>
      <c r="AE24" s="13">
        <v>8</v>
      </c>
      <c r="AF24" s="13"/>
      <c r="AG24" s="13"/>
      <c r="AH24" s="13">
        <f>AVERAGE(H24:AG24)</f>
        <v>7.833333333333333</v>
      </c>
      <c r="AI24" s="15">
        <f>AH24</f>
        <v>7.833333333333333</v>
      </c>
      <c r="AJ24" s="15">
        <f>SUM('A 1'!AI24)</f>
        <v>10</v>
      </c>
      <c r="AK24" s="15">
        <f>'T 1'!I24</f>
        <v>2</v>
      </c>
      <c r="AL24" s="15">
        <f>SUM(AI24*3+AJ24)/4</f>
        <v>8.375</v>
      </c>
      <c r="AM24" s="15">
        <f>SUM(AI24*3+AJ24+AK24*2)/6</f>
        <v>6.25</v>
      </c>
      <c r="AN24" s="15"/>
      <c r="AO24" s="14"/>
    </row>
    <row r="25" spans="2:41" ht="21.75" customHeight="1">
      <c r="B25" s="58">
        <f t="shared" si="0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5"/>
      <c r="AM25" s="15"/>
      <c r="AN25" s="15"/>
      <c r="AO25" s="14"/>
    </row>
    <row r="26" spans="2:41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5"/>
      <c r="AK26" s="15"/>
      <c r="AL26" s="15"/>
      <c r="AM26" s="15"/>
      <c r="AN26" s="15"/>
      <c r="AO26" s="14"/>
    </row>
    <row r="27" spans="2:41" ht="12.75" customHeight="1">
      <c r="B27" s="10"/>
      <c r="C27" s="12"/>
      <c r="D27" s="45"/>
      <c r="E27" s="12"/>
      <c r="F27" s="33" t="s">
        <v>6</v>
      </c>
      <c r="G27" s="33" t="s">
        <v>43</v>
      </c>
      <c r="H27" s="44">
        <f>AVERAGE(H6:H23)</f>
        <v>10</v>
      </c>
      <c r="I27" s="44">
        <f aca="true" t="shared" si="8" ref="I27:AM27">AVERAGE(I6:I23)</f>
        <v>10</v>
      </c>
      <c r="J27" s="44">
        <f t="shared" si="8"/>
        <v>10</v>
      </c>
      <c r="K27" s="44">
        <f t="shared" si="8"/>
        <v>9.117647058823529</v>
      </c>
      <c r="L27" s="44">
        <f t="shared" si="8"/>
        <v>9.117647058823529</v>
      </c>
      <c r="M27" s="44">
        <f t="shared" si="8"/>
        <v>7.9411764705882355</v>
      </c>
      <c r="N27" s="44">
        <f t="shared" si="8"/>
        <v>8.833333333333334</v>
      </c>
      <c r="O27" s="44">
        <f t="shared" si="8"/>
        <v>8.666666666666666</v>
      </c>
      <c r="P27" s="44">
        <f t="shared" si="8"/>
        <v>9.722222222222221</v>
      </c>
      <c r="Q27" s="44">
        <f t="shared" si="8"/>
        <v>9.88888888888889</v>
      </c>
      <c r="R27" s="44" t="e">
        <f t="shared" si="8"/>
        <v>#DIV/0!</v>
      </c>
      <c r="S27" s="44" t="e">
        <f t="shared" si="8"/>
        <v>#DIV/0!</v>
      </c>
      <c r="T27" s="44">
        <f t="shared" si="8"/>
        <v>9</v>
      </c>
      <c r="U27" s="44">
        <f t="shared" si="8"/>
        <v>7</v>
      </c>
      <c r="V27" s="44">
        <f t="shared" si="8"/>
        <v>7.166666666666667</v>
      </c>
      <c r="W27" s="44">
        <f t="shared" si="8"/>
        <v>7.277777777777778</v>
      </c>
      <c r="X27" s="44">
        <f t="shared" si="8"/>
        <v>6.888888888888889</v>
      </c>
      <c r="Y27" s="44">
        <f t="shared" si="8"/>
        <v>6.388888888888889</v>
      </c>
      <c r="Z27" s="44">
        <f t="shared" si="8"/>
        <v>9</v>
      </c>
      <c r="AA27" s="44">
        <f t="shared" si="8"/>
        <v>8</v>
      </c>
      <c r="AB27" s="44">
        <f>AVERAGE(AB6:AB24)</f>
        <v>6.052631578947368</v>
      </c>
      <c r="AC27" s="44">
        <f>AVERAGE(AC6:AC24)</f>
        <v>6.368421052631579</v>
      </c>
      <c r="AD27" s="44">
        <f>AVERAGE(AD6:AD24)</f>
        <v>6</v>
      </c>
      <c r="AE27" s="44">
        <f>AVERAGE(AE6:AE24)</f>
        <v>5.947368421052632</v>
      </c>
      <c r="AF27" s="44" t="e">
        <f>AVERAGE(AF6:AF23)</f>
        <v>#DIV/0!</v>
      </c>
      <c r="AG27" s="44" t="e">
        <f t="shared" si="8"/>
        <v>#DIV/0!</v>
      </c>
      <c r="AH27" s="44">
        <f t="shared" si="8"/>
        <v>8.078914141414142</v>
      </c>
      <c r="AI27" s="44">
        <f t="shared" si="8"/>
        <v>8.078914141414142</v>
      </c>
      <c r="AJ27" s="44">
        <f t="shared" si="8"/>
        <v>9.480676328502417</v>
      </c>
      <c r="AK27" s="44">
        <f t="shared" si="8"/>
        <v>5.872222222222223</v>
      </c>
      <c r="AL27" s="44">
        <f t="shared" si="8"/>
        <v>8.429354688186212</v>
      </c>
      <c r="AM27" s="44">
        <f t="shared" si="8"/>
        <v>7.576977199531545</v>
      </c>
      <c r="AN27" s="44"/>
      <c r="AO27" s="14"/>
    </row>
    <row r="28" spans="2:4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10</v>
      </c>
      <c r="I28" s="43">
        <f aca="true" t="shared" si="9" ref="I28:AM28">AVERAGE(I7,I9:I11,I13:I14,I16:I19,I21:I23)</f>
        <v>10</v>
      </c>
      <c r="J28" s="43">
        <f t="shared" si="9"/>
        <v>10</v>
      </c>
      <c r="K28" s="43">
        <f t="shared" si="9"/>
        <v>8.75</v>
      </c>
      <c r="L28" s="43">
        <f t="shared" si="9"/>
        <v>8.75</v>
      </c>
      <c r="M28" s="43">
        <f t="shared" si="9"/>
        <v>7.5</v>
      </c>
      <c r="N28" s="43">
        <f t="shared" si="9"/>
        <v>8.692307692307692</v>
      </c>
      <c r="O28" s="43">
        <f t="shared" si="9"/>
        <v>8.461538461538462</v>
      </c>
      <c r="P28" s="43">
        <f t="shared" si="9"/>
        <v>9.615384615384615</v>
      </c>
      <c r="Q28" s="43">
        <f t="shared" si="9"/>
        <v>9.846153846153847</v>
      </c>
      <c r="R28" s="43" t="e">
        <f t="shared" si="9"/>
        <v>#DIV/0!</v>
      </c>
      <c r="S28" s="43" t="e">
        <f t="shared" si="9"/>
        <v>#DIV/0!</v>
      </c>
      <c r="T28" s="43">
        <f t="shared" si="9"/>
        <v>9</v>
      </c>
      <c r="U28" s="43">
        <f t="shared" si="9"/>
        <v>6.923076923076923</v>
      </c>
      <c r="V28" s="43">
        <f t="shared" si="9"/>
        <v>7.076923076923077</v>
      </c>
      <c r="W28" s="43">
        <f t="shared" si="9"/>
        <v>7.384615384615385</v>
      </c>
      <c r="X28" s="43">
        <f t="shared" si="9"/>
        <v>7</v>
      </c>
      <c r="Y28" s="43">
        <f t="shared" si="9"/>
        <v>6.384615384615385</v>
      </c>
      <c r="Z28" s="43">
        <f t="shared" si="9"/>
        <v>9</v>
      </c>
      <c r="AA28" s="43">
        <f t="shared" si="9"/>
        <v>8</v>
      </c>
      <c r="AB28" s="43">
        <f t="shared" si="9"/>
        <v>6</v>
      </c>
      <c r="AC28" s="43">
        <f t="shared" si="9"/>
        <v>5.923076923076923</v>
      </c>
      <c r="AD28" s="43">
        <f>AVERAGE(AD7,AD9:AD11,AD13:AD14,AD16:AD19,AD21:AD23)</f>
        <v>5.230769230769231</v>
      </c>
      <c r="AE28" s="43">
        <f>AVERAGE(AE7,AE9:AE11,AE13:AE14,AE16:AE19,AE21:AE23)</f>
        <v>5.153846153846154</v>
      </c>
      <c r="AF28" s="43" t="e">
        <f>AVERAGE(AF7,AF9:AF11,AF13:AF14,AF16:AF19,AF21:AF23)</f>
        <v>#DIV/0!</v>
      </c>
      <c r="AG28" s="43" t="e">
        <f t="shared" si="9"/>
        <v>#DIV/0!</v>
      </c>
      <c r="AH28" s="43">
        <f t="shared" si="9"/>
        <v>7.92395104895105</v>
      </c>
      <c r="AI28" s="43">
        <f t="shared" si="9"/>
        <v>7.92395104895105</v>
      </c>
      <c r="AJ28" s="43">
        <f t="shared" si="9"/>
        <v>9.394648829431436</v>
      </c>
      <c r="AK28" s="43">
        <f t="shared" si="9"/>
        <v>6.346153846153846</v>
      </c>
      <c r="AL28" s="43">
        <f t="shared" si="9"/>
        <v>8.291625494071146</v>
      </c>
      <c r="AM28" s="43">
        <f t="shared" si="9"/>
        <v>7.643134944765379</v>
      </c>
      <c r="AN28" s="43"/>
      <c r="AO28" s="14"/>
    </row>
    <row r="29" spans="2:4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10</v>
      </c>
      <c r="I29" s="41">
        <f aca="true" t="shared" si="10" ref="I29:AM29">AVERAGE(I6,I8,I12,I15,I20)</f>
        <v>10</v>
      </c>
      <c r="J29" s="41">
        <f t="shared" si="10"/>
        <v>10</v>
      </c>
      <c r="K29" s="41">
        <f t="shared" si="10"/>
        <v>10</v>
      </c>
      <c r="L29" s="41">
        <f t="shared" si="10"/>
        <v>10</v>
      </c>
      <c r="M29" s="41">
        <f t="shared" si="10"/>
        <v>9</v>
      </c>
      <c r="N29" s="41">
        <f t="shared" si="10"/>
        <v>9.2</v>
      </c>
      <c r="O29" s="41">
        <f t="shared" si="10"/>
        <v>9.2</v>
      </c>
      <c r="P29" s="41">
        <f t="shared" si="10"/>
        <v>10</v>
      </c>
      <c r="Q29" s="41">
        <f t="shared" si="10"/>
        <v>10</v>
      </c>
      <c r="R29" s="41" t="e">
        <f t="shared" si="10"/>
        <v>#DIV/0!</v>
      </c>
      <c r="S29" s="41" t="e">
        <f t="shared" si="10"/>
        <v>#DIV/0!</v>
      </c>
      <c r="T29" s="41">
        <f t="shared" si="10"/>
        <v>9</v>
      </c>
      <c r="U29" s="41">
        <f t="shared" si="10"/>
        <v>7.2</v>
      </c>
      <c r="V29" s="41">
        <f t="shared" si="10"/>
        <v>7.4</v>
      </c>
      <c r="W29" s="41">
        <f t="shared" si="10"/>
        <v>7</v>
      </c>
      <c r="X29" s="41">
        <f t="shared" si="10"/>
        <v>6.6</v>
      </c>
      <c r="Y29" s="41">
        <f t="shared" si="10"/>
        <v>6.4</v>
      </c>
      <c r="Z29" s="41">
        <f t="shared" si="10"/>
        <v>9</v>
      </c>
      <c r="AA29" s="41">
        <f t="shared" si="10"/>
        <v>8</v>
      </c>
      <c r="AB29" s="41">
        <f t="shared" si="10"/>
        <v>6</v>
      </c>
      <c r="AC29" s="41">
        <f t="shared" si="10"/>
        <v>7.4</v>
      </c>
      <c r="AD29" s="41">
        <f>AVERAGE(AD6,AD8,AD12,AD15,AD20)</f>
        <v>7.6</v>
      </c>
      <c r="AE29" s="41">
        <f>AVERAGE(AE6,AE8,AE12,AE15,AE20)</f>
        <v>7.6</v>
      </c>
      <c r="AF29" s="41" t="e">
        <f>AVERAGE(AF6,AF8,AF12,AF15,AF20)</f>
        <v>#DIV/0!</v>
      </c>
      <c r="AG29" s="41" t="e">
        <f t="shared" si="10"/>
        <v>#DIV/0!</v>
      </c>
      <c r="AH29" s="41">
        <f t="shared" si="10"/>
        <v>8.48181818181818</v>
      </c>
      <c r="AI29" s="41">
        <f t="shared" si="10"/>
        <v>8.48181818181818</v>
      </c>
      <c r="AJ29" s="41">
        <f t="shared" si="10"/>
        <v>9.704347826086956</v>
      </c>
      <c r="AK29" s="41">
        <f t="shared" si="10"/>
        <v>4.64</v>
      </c>
      <c r="AL29" s="41">
        <f t="shared" si="10"/>
        <v>8.787450592885376</v>
      </c>
      <c r="AM29" s="41">
        <f t="shared" si="10"/>
        <v>7.404967061923584</v>
      </c>
      <c r="AN29" s="41"/>
      <c r="AO29" s="14"/>
    </row>
    <row r="30" spans="2:41" ht="30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19"/>
    </row>
  </sheetData>
  <sheetProtection/>
  <conditionalFormatting sqref="H6:H23 H25:H26 AI6:AN26 I6:AG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33" right="0.32" top="0.24" bottom="0.1" header="0" footer="0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AM30"/>
  <sheetViews>
    <sheetView tabSelected="1" zoomScalePageLayoutView="0" workbookViewId="0" topLeftCell="A1">
      <selection activeCell="AG2" sqref="AG2"/>
    </sheetView>
  </sheetViews>
  <sheetFormatPr defaultColWidth="11.421875" defaultRowHeight="12.75"/>
  <cols>
    <col min="1" max="1" width="2.851562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2.7109375" style="0" customWidth="1"/>
    <col min="9" max="10" width="2.7109375" style="2" customWidth="1"/>
    <col min="11" max="11" width="3.421875" style="2" customWidth="1"/>
    <col min="12" max="19" width="2.7109375" style="2" customWidth="1"/>
    <col min="20" max="20" width="4.7109375" style="2" customWidth="1"/>
    <col min="21" max="21" width="2.7109375" style="2" customWidth="1"/>
    <col min="22" max="22" width="2.7109375" style="1" customWidth="1"/>
    <col min="23" max="23" width="2.7109375" style="3" customWidth="1"/>
    <col min="24" max="31" width="2.7109375" style="0" customWidth="1"/>
    <col min="32" max="32" width="6.421875" style="0" customWidth="1"/>
    <col min="33" max="38" width="5.7109375" style="0" customWidth="1"/>
    <col min="39" max="39" width="2.71093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29" ht="24" thickBot="1">
      <c r="E2" s="87" t="s">
        <v>224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8:32" ht="13.5" thickBo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9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55">
        <v>1</v>
      </c>
      <c r="I4" s="55">
        <v>1</v>
      </c>
      <c r="J4" s="55"/>
      <c r="K4" s="55">
        <v>2</v>
      </c>
      <c r="L4" s="55">
        <v>3</v>
      </c>
      <c r="M4" s="55">
        <v>3</v>
      </c>
      <c r="N4" s="55">
        <v>4</v>
      </c>
      <c r="O4" s="55">
        <v>4</v>
      </c>
      <c r="P4" s="55">
        <v>5</v>
      </c>
      <c r="Q4" s="55">
        <v>5</v>
      </c>
      <c r="R4" s="55">
        <v>6</v>
      </c>
      <c r="S4" s="55">
        <v>6</v>
      </c>
      <c r="T4" s="55">
        <v>7</v>
      </c>
      <c r="U4" s="55">
        <v>7</v>
      </c>
      <c r="V4" s="55">
        <v>8</v>
      </c>
      <c r="W4" s="55">
        <v>8</v>
      </c>
      <c r="X4" s="55">
        <v>9</v>
      </c>
      <c r="Y4" s="55">
        <v>9</v>
      </c>
      <c r="Z4" s="55">
        <v>10</v>
      </c>
      <c r="AA4" s="55">
        <v>10</v>
      </c>
      <c r="AB4" s="55">
        <v>11</v>
      </c>
      <c r="AC4" s="55">
        <v>11</v>
      </c>
      <c r="AD4" s="55">
        <v>12</v>
      </c>
      <c r="AE4" s="55">
        <v>12</v>
      </c>
      <c r="AF4" s="20"/>
      <c r="AG4" s="26">
        <v>30</v>
      </c>
      <c r="AH4" s="20">
        <v>10</v>
      </c>
      <c r="AI4" s="20">
        <v>20</v>
      </c>
      <c r="AJ4" s="20">
        <v>40</v>
      </c>
      <c r="AK4" s="20">
        <v>60</v>
      </c>
      <c r="AL4" s="20"/>
      <c r="AM4" s="9"/>
    </row>
    <row r="5" spans="2:39" ht="15" customHeight="1">
      <c r="B5" s="10"/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3"/>
      <c r="AG5" s="28" t="s">
        <v>46</v>
      </c>
      <c r="AH5" s="29" t="s">
        <v>32</v>
      </c>
      <c r="AI5" s="29" t="s">
        <v>47</v>
      </c>
      <c r="AJ5" s="39" t="s">
        <v>48</v>
      </c>
      <c r="AK5" s="63" t="s">
        <v>49</v>
      </c>
      <c r="AL5" s="39"/>
      <c r="AM5" s="14"/>
    </row>
    <row r="6" spans="2:39" ht="21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>
        <v>7</v>
      </c>
      <c r="K6" s="13">
        <v>7</v>
      </c>
      <c r="L6" s="13">
        <v>9</v>
      </c>
      <c r="M6" s="13">
        <v>8</v>
      </c>
      <c r="N6" s="13">
        <v>9</v>
      </c>
      <c r="O6" s="13">
        <v>9</v>
      </c>
      <c r="P6" s="13">
        <v>9</v>
      </c>
      <c r="Q6" s="13">
        <v>9</v>
      </c>
      <c r="R6" s="13">
        <v>8</v>
      </c>
      <c r="S6" s="13">
        <v>8</v>
      </c>
      <c r="T6" s="13">
        <v>8</v>
      </c>
      <c r="U6" s="13">
        <v>8</v>
      </c>
      <c r="V6" s="13">
        <v>7</v>
      </c>
      <c r="W6" s="13">
        <v>8</v>
      </c>
      <c r="X6" s="13"/>
      <c r="Y6" s="13"/>
      <c r="Z6" s="13"/>
      <c r="AA6" s="13"/>
      <c r="AB6" s="13"/>
      <c r="AC6" s="13"/>
      <c r="AD6" s="13"/>
      <c r="AE6" s="13"/>
      <c r="AF6" s="13">
        <f aca="true" t="shared" si="0" ref="AF6:AF25">AVERAGE(H6:AE6)</f>
        <v>8.142857142857142</v>
      </c>
      <c r="AG6" s="15">
        <f aca="true" t="shared" si="1" ref="AG6:AG24">AF6</f>
        <v>8.142857142857142</v>
      </c>
      <c r="AH6" s="15">
        <f>SUM('A 2'!AE6)</f>
        <v>10</v>
      </c>
      <c r="AI6" s="15">
        <f>'T 2'!I6</f>
        <v>0</v>
      </c>
      <c r="AJ6" s="15">
        <f aca="true" t="shared" si="2" ref="AJ6:AJ24">SUM(AG6*3+AH6)/4</f>
        <v>8.607142857142858</v>
      </c>
      <c r="AK6" s="15">
        <f aca="true" t="shared" si="3" ref="AK6:AK24">SUM(AG6*3+AH6+AI6*2)/6</f>
        <v>5.738095238095238</v>
      </c>
      <c r="AL6" s="15"/>
      <c r="AM6" s="14"/>
    </row>
    <row r="7" spans="2:39" ht="21.75" customHeight="1">
      <c r="B7" s="58">
        <f aca="true" t="shared" si="4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>
        <v>6</v>
      </c>
      <c r="K7" s="13">
        <v>6</v>
      </c>
      <c r="L7" s="13">
        <v>9</v>
      </c>
      <c r="M7" s="13">
        <v>8</v>
      </c>
      <c r="N7" s="13">
        <v>9</v>
      </c>
      <c r="O7" s="13">
        <v>9</v>
      </c>
      <c r="P7" s="13">
        <v>9</v>
      </c>
      <c r="Q7" s="13">
        <v>9</v>
      </c>
      <c r="R7" s="13">
        <v>8</v>
      </c>
      <c r="S7" s="13">
        <v>8</v>
      </c>
      <c r="T7" s="13">
        <v>7.67</v>
      </c>
      <c r="U7" s="13">
        <v>8</v>
      </c>
      <c r="V7" s="13">
        <v>7</v>
      </c>
      <c r="W7" s="13">
        <v>7</v>
      </c>
      <c r="X7" s="13"/>
      <c r="Y7" s="13"/>
      <c r="Z7" s="13"/>
      <c r="AA7" s="13"/>
      <c r="AB7" s="13"/>
      <c r="AC7" s="13"/>
      <c r="AD7" s="13"/>
      <c r="AE7" s="13"/>
      <c r="AF7" s="13">
        <f t="shared" si="0"/>
        <v>7.905</v>
      </c>
      <c r="AG7" s="15">
        <f t="shared" si="1"/>
        <v>7.905</v>
      </c>
      <c r="AH7" s="15">
        <f>SUM('A 2'!AE7)</f>
        <v>10</v>
      </c>
      <c r="AI7" s="15">
        <f>'T 2'!I7</f>
        <v>0</v>
      </c>
      <c r="AJ7" s="15">
        <f t="shared" si="2"/>
        <v>8.42875</v>
      </c>
      <c r="AK7" s="15">
        <f t="shared" si="3"/>
        <v>5.6191666666666675</v>
      </c>
      <c r="AL7" s="15"/>
      <c r="AM7" s="14"/>
    </row>
    <row r="8" spans="2:39" ht="21.75" customHeight="1">
      <c r="B8" s="58">
        <f t="shared" si="4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>
        <v>6</v>
      </c>
      <c r="K8" s="13">
        <v>6</v>
      </c>
      <c r="L8" s="13">
        <v>9</v>
      </c>
      <c r="M8" s="13">
        <v>8</v>
      </c>
      <c r="N8" s="13">
        <v>9</v>
      </c>
      <c r="O8" s="13">
        <v>9</v>
      </c>
      <c r="P8" s="13">
        <v>9</v>
      </c>
      <c r="Q8" s="13">
        <v>9</v>
      </c>
      <c r="R8" s="13">
        <v>8</v>
      </c>
      <c r="S8" s="13">
        <v>8</v>
      </c>
      <c r="T8" s="13">
        <v>7.67</v>
      </c>
      <c r="U8" s="13">
        <v>8</v>
      </c>
      <c r="V8" s="13">
        <v>7</v>
      </c>
      <c r="W8" s="13">
        <v>7</v>
      </c>
      <c r="X8" s="13"/>
      <c r="Y8" s="13"/>
      <c r="Z8" s="13"/>
      <c r="AA8" s="13"/>
      <c r="AB8" s="13"/>
      <c r="AC8" s="13"/>
      <c r="AD8" s="13"/>
      <c r="AE8" s="13"/>
      <c r="AF8" s="13">
        <f t="shared" si="0"/>
        <v>7.905</v>
      </c>
      <c r="AG8" s="15">
        <f t="shared" si="1"/>
        <v>7.905</v>
      </c>
      <c r="AH8" s="15">
        <f>SUM('A 2'!AE8)</f>
        <v>10</v>
      </c>
      <c r="AI8" s="15">
        <f>'T 2'!I8</f>
        <v>0</v>
      </c>
      <c r="AJ8" s="15">
        <f t="shared" si="2"/>
        <v>8.42875</v>
      </c>
      <c r="AK8" s="15">
        <f t="shared" si="3"/>
        <v>5.6191666666666675</v>
      </c>
      <c r="AL8" s="15"/>
      <c r="AM8" s="14"/>
    </row>
    <row r="9" spans="2:39" ht="21.75" customHeight="1">
      <c r="B9" s="58">
        <f t="shared" si="4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>
        <v>6</v>
      </c>
      <c r="K9" s="13">
        <v>6</v>
      </c>
      <c r="L9" s="13">
        <v>9</v>
      </c>
      <c r="M9" s="13">
        <v>8</v>
      </c>
      <c r="N9" s="13">
        <v>9</v>
      </c>
      <c r="O9" s="13">
        <v>9</v>
      </c>
      <c r="P9" s="13">
        <v>9</v>
      </c>
      <c r="Q9" s="13">
        <v>9</v>
      </c>
      <c r="R9" s="13">
        <v>8</v>
      </c>
      <c r="S9" s="13">
        <v>8</v>
      </c>
      <c r="T9" s="13">
        <v>8.25</v>
      </c>
      <c r="U9" s="13">
        <v>8</v>
      </c>
      <c r="V9" s="13">
        <v>6</v>
      </c>
      <c r="W9" s="13">
        <v>7</v>
      </c>
      <c r="X9" s="13"/>
      <c r="Y9" s="13"/>
      <c r="Z9" s="13"/>
      <c r="AA9" s="13"/>
      <c r="AB9" s="13"/>
      <c r="AC9" s="13"/>
      <c r="AD9" s="13"/>
      <c r="AE9" s="13"/>
      <c r="AF9" s="13">
        <f t="shared" si="0"/>
        <v>7.875</v>
      </c>
      <c r="AG9" s="15">
        <f t="shared" si="1"/>
        <v>7.875</v>
      </c>
      <c r="AH9" s="15">
        <f>SUM('A 2'!AE9)</f>
        <v>10</v>
      </c>
      <c r="AI9" s="15">
        <f>'T 2'!I9</f>
        <v>0</v>
      </c>
      <c r="AJ9" s="15">
        <f t="shared" si="2"/>
        <v>8.40625</v>
      </c>
      <c r="AK9" s="15">
        <f t="shared" si="3"/>
        <v>5.604166666666667</v>
      </c>
      <c r="AL9" s="15"/>
      <c r="AM9" s="14"/>
    </row>
    <row r="10" spans="2:39" ht="21.75" customHeight="1">
      <c r="B10" s="58">
        <f t="shared" si="4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>
        <v>8</v>
      </c>
      <c r="K10" s="13">
        <v>8</v>
      </c>
      <c r="L10" s="13">
        <v>10</v>
      </c>
      <c r="M10" s="13">
        <v>8</v>
      </c>
      <c r="N10" s="13">
        <v>9</v>
      </c>
      <c r="O10" s="13">
        <v>9</v>
      </c>
      <c r="P10" s="13">
        <v>9</v>
      </c>
      <c r="Q10" s="13">
        <v>9</v>
      </c>
      <c r="R10" s="13">
        <v>8</v>
      </c>
      <c r="S10" s="13">
        <v>8</v>
      </c>
      <c r="T10" s="13">
        <v>8.5</v>
      </c>
      <c r="U10" s="13">
        <v>9</v>
      </c>
      <c r="V10" s="13">
        <v>8</v>
      </c>
      <c r="W10" s="13">
        <v>8</v>
      </c>
      <c r="X10" s="13"/>
      <c r="Y10" s="13"/>
      <c r="Z10" s="13"/>
      <c r="AA10" s="13"/>
      <c r="AB10" s="13"/>
      <c r="AC10" s="13"/>
      <c r="AD10" s="13"/>
      <c r="AE10" s="13"/>
      <c r="AF10" s="13">
        <f t="shared" si="0"/>
        <v>8.535714285714286</v>
      </c>
      <c r="AG10" s="15">
        <f t="shared" si="1"/>
        <v>8.535714285714286</v>
      </c>
      <c r="AH10" s="15">
        <f>SUM('A 2'!AE10)</f>
        <v>10</v>
      </c>
      <c r="AI10" s="15">
        <f>'T 2'!I10</f>
        <v>0</v>
      </c>
      <c r="AJ10" s="15">
        <f t="shared" si="2"/>
        <v>8.901785714285715</v>
      </c>
      <c r="AK10" s="15">
        <f t="shared" si="3"/>
        <v>5.93452380952381</v>
      </c>
      <c r="AL10" s="15"/>
      <c r="AM10" s="14"/>
    </row>
    <row r="11" spans="2:39" ht="21.75" customHeight="1">
      <c r="B11" s="58">
        <f t="shared" si="4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>
        <v>6</v>
      </c>
      <c r="K11" s="13">
        <v>6</v>
      </c>
      <c r="L11" s="13">
        <v>0</v>
      </c>
      <c r="M11" s="13">
        <v>0</v>
      </c>
      <c r="N11" s="13">
        <v>9</v>
      </c>
      <c r="O11" s="13">
        <v>9</v>
      </c>
      <c r="P11" s="13">
        <v>9</v>
      </c>
      <c r="Q11" s="13">
        <v>9</v>
      </c>
      <c r="R11" s="13">
        <v>8</v>
      </c>
      <c r="S11" s="13">
        <v>8</v>
      </c>
      <c r="T11" s="13">
        <v>7.67</v>
      </c>
      <c r="U11" s="13">
        <v>8</v>
      </c>
      <c r="V11" s="13">
        <v>7</v>
      </c>
      <c r="W11" s="13">
        <v>7</v>
      </c>
      <c r="X11" s="13"/>
      <c r="Y11" s="13"/>
      <c r="Z11" s="13"/>
      <c r="AA11" s="13"/>
      <c r="AB11" s="13"/>
      <c r="AC11" s="13"/>
      <c r="AD11" s="13"/>
      <c r="AE11" s="13"/>
      <c r="AF11" s="13">
        <f t="shared" si="0"/>
        <v>6.690714285714286</v>
      </c>
      <c r="AG11" s="15">
        <f t="shared" si="1"/>
        <v>6.690714285714286</v>
      </c>
      <c r="AH11" s="15">
        <f>SUM('A 2'!AE11)</f>
        <v>8.88888888888889</v>
      </c>
      <c r="AI11" s="15">
        <f>'T 2'!I11</f>
        <v>0</v>
      </c>
      <c r="AJ11" s="15">
        <f t="shared" si="2"/>
        <v>7.240257936507937</v>
      </c>
      <c r="AK11" s="15">
        <f t="shared" si="3"/>
        <v>4.826838624338625</v>
      </c>
      <c r="AL11" s="15"/>
      <c r="AM11" s="14"/>
    </row>
    <row r="12" spans="2:39" ht="21.75" customHeight="1">
      <c r="B12" s="58">
        <f t="shared" si="4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>
        <v>5</v>
      </c>
      <c r="K12" s="13">
        <v>5</v>
      </c>
      <c r="L12" s="13">
        <v>9</v>
      </c>
      <c r="M12" s="13">
        <v>8</v>
      </c>
      <c r="N12" s="13">
        <v>9</v>
      </c>
      <c r="O12" s="13">
        <v>9</v>
      </c>
      <c r="P12" s="13">
        <v>9</v>
      </c>
      <c r="Q12" s="13">
        <v>9</v>
      </c>
      <c r="R12" s="13">
        <v>8</v>
      </c>
      <c r="S12" s="13">
        <v>8</v>
      </c>
      <c r="T12" s="13">
        <v>8</v>
      </c>
      <c r="U12" s="13">
        <v>8</v>
      </c>
      <c r="V12" s="13">
        <v>8</v>
      </c>
      <c r="W12" s="13">
        <v>8</v>
      </c>
      <c r="X12" s="13"/>
      <c r="Y12" s="13"/>
      <c r="Z12" s="13"/>
      <c r="AA12" s="13"/>
      <c r="AB12" s="13"/>
      <c r="AC12" s="13"/>
      <c r="AD12" s="13"/>
      <c r="AE12" s="13"/>
      <c r="AF12" s="13">
        <f t="shared" si="0"/>
        <v>7.928571428571429</v>
      </c>
      <c r="AG12" s="15">
        <f t="shared" si="1"/>
        <v>7.928571428571429</v>
      </c>
      <c r="AH12" s="15">
        <f>SUM('A 2'!AE12)</f>
        <v>10</v>
      </c>
      <c r="AI12" s="15">
        <f>'T 2'!I12</f>
        <v>0</v>
      </c>
      <c r="AJ12" s="15">
        <f t="shared" si="2"/>
        <v>8.446428571428571</v>
      </c>
      <c r="AK12" s="15">
        <f t="shared" si="3"/>
        <v>5.6309523809523805</v>
      </c>
      <c r="AL12" s="15"/>
      <c r="AM12" s="14"/>
    </row>
    <row r="13" spans="2:39" ht="21.75" customHeight="1">
      <c r="B13" s="58">
        <f t="shared" si="4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>
        <v>5</v>
      </c>
      <c r="K13" s="13">
        <v>5</v>
      </c>
      <c r="L13" s="13">
        <v>9</v>
      </c>
      <c r="M13" s="13">
        <v>8</v>
      </c>
      <c r="N13" s="13">
        <v>9</v>
      </c>
      <c r="O13" s="13">
        <v>9</v>
      </c>
      <c r="P13" s="13">
        <v>9</v>
      </c>
      <c r="Q13" s="13">
        <v>9</v>
      </c>
      <c r="R13" s="13">
        <v>8</v>
      </c>
      <c r="S13" s="13">
        <v>8</v>
      </c>
      <c r="T13" s="13">
        <v>8.5</v>
      </c>
      <c r="U13" s="13">
        <v>8</v>
      </c>
      <c r="V13" s="13">
        <v>7</v>
      </c>
      <c r="W13" s="13">
        <v>6</v>
      </c>
      <c r="X13" s="13"/>
      <c r="Y13" s="13"/>
      <c r="Z13" s="13"/>
      <c r="AA13" s="13"/>
      <c r="AB13" s="13"/>
      <c r="AC13" s="13"/>
      <c r="AD13" s="13"/>
      <c r="AE13" s="13"/>
      <c r="AF13" s="13">
        <f t="shared" si="0"/>
        <v>7.75</v>
      </c>
      <c r="AG13" s="15">
        <f t="shared" si="1"/>
        <v>7.75</v>
      </c>
      <c r="AH13" s="15">
        <f>SUM('A 2'!AE13)</f>
        <v>10</v>
      </c>
      <c r="AI13" s="15">
        <f>'T 2'!I13</f>
        <v>0</v>
      </c>
      <c r="AJ13" s="15">
        <f t="shared" si="2"/>
        <v>8.3125</v>
      </c>
      <c r="AK13" s="15">
        <f t="shared" si="3"/>
        <v>5.541666666666667</v>
      </c>
      <c r="AL13" s="15"/>
      <c r="AM13" s="14"/>
    </row>
    <row r="14" spans="2:39" ht="21.75" customHeight="1">
      <c r="B14" s="58">
        <f t="shared" si="4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>
        <v>6</v>
      </c>
      <c r="K14" s="13">
        <v>6</v>
      </c>
      <c r="L14" s="13">
        <v>9</v>
      </c>
      <c r="M14" s="13">
        <v>8</v>
      </c>
      <c r="N14" s="13">
        <v>9</v>
      </c>
      <c r="O14" s="13">
        <v>9</v>
      </c>
      <c r="P14" s="13">
        <v>9</v>
      </c>
      <c r="Q14" s="13">
        <v>9</v>
      </c>
      <c r="R14" s="13">
        <v>8</v>
      </c>
      <c r="S14" s="13">
        <v>8</v>
      </c>
      <c r="T14" s="13">
        <v>7.67</v>
      </c>
      <c r="U14" s="13">
        <v>8</v>
      </c>
      <c r="V14" s="13">
        <v>7</v>
      </c>
      <c r="W14" s="13">
        <v>7</v>
      </c>
      <c r="X14" s="13"/>
      <c r="Y14" s="13"/>
      <c r="Z14" s="13"/>
      <c r="AA14" s="13"/>
      <c r="AB14" s="13"/>
      <c r="AC14" s="13"/>
      <c r="AD14" s="13"/>
      <c r="AE14" s="13"/>
      <c r="AF14" s="13">
        <f t="shared" si="0"/>
        <v>7.905</v>
      </c>
      <c r="AG14" s="15">
        <f t="shared" si="1"/>
        <v>7.905</v>
      </c>
      <c r="AH14" s="15">
        <f>SUM('A 2'!AE14)</f>
        <v>10</v>
      </c>
      <c r="AI14" s="15">
        <f>'T 2'!I14</f>
        <v>0</v>
      </c>
      <c r="AJ14" s="15">
        <f t="shared" si="2"/>
        <v>8.42875</v>
      </c>
      <c r="AK14" s="15">
        <f t="shared" si="3"/>
        <v>5.6191666666666675</v>
      </c>
      <c r="AL14" s="15"/>
      <c r="AM14" s="14"/>
    </row>
    <row r="15" spans="2:39" ht="21.75" customHeight="1">
      <c r="B15" s="58">
        <f t="shared" si="4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>
        <v>6</v>
      </c>
      <c r="K15" s="13">
        <v>6</v>
      </c>
      <c r="L15" s="13">
        <v>9</v>
      </c>
      <c r="M15" s="13">
        <v>8</v>
      </c>
      <c r="N15" s="13">
        <v>9</v>
      </c>
      <c r="O15" s="13">
        <v>9</v>
      </c>
      <c r="P15" s="13">
        <v>9</v>
      </c>
      <c r="Q15" s="13">
        <v>9</v>
      </c>
      <c r="R15" s="13">
        <v>8</v>
      </c>
      <c r="S15" s="13">
        <v>8</v>
      </c>
      <c r="T15" s="13">
        <v>7.67</v>
      </c>
      <c r="U15" s="13">
        <v>8</v>
      </c>
      <c r="V15" s="13">
        <v>7</v>
      </c>
      <c r="W15" s="13">
        <v>7</v>
      </c>
      <c r="X15" s="13"/>
      <c r="Y15" s="13"/>
      <c r="Z15" s="13"/>
      <c r="AA15" s="13"/>
      <c r="AB15" s="13"/>
      <c r="AC15" s="13"/>
      <c r="AD15" s="13"/>
      <c r="AE15" s="13"/>
      <c r="AF15" s="13">
        <f t="shared" si="0"/>
        <v>7.905</v>
      </c>
      <c r="AG15" s="15">
        <f t="shared" si="1"/>
        <v>7.905</v>
      </c>
      <c r="AH15" s="15">
        <f>SUM('A 2'!AE15)</f>
        <v>8.88888888888889</v>
      </c>
      <c r="AI15" s="15">
        <f>'T 2'!I15</f>
        <v>0</v>
      </c>
      <c r="AJ15" s="15">
        <f t="shared" si="2"/>
        <v>8.150972222222222</v>
      </c>
      <c r="AK15" s="15">
        <f t="shared" si="3"/>
        <v>5.4339814814814815</v>
      </c>
      <c r="AL15" s="15"/>
      <c r="AM15" s="14"/>
    </row>
    <row r="16" spans="2:39" ht="21.75" customHeight="1">
      <c r="B16" s="58">
        <f t="shared" si="4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>
        <v>6</v>
      </c>
      <c r="K16" s="13">
        <v>6</v>
      </c>
      <c r="L16" s="13">
        <v>9</v>
      </c>
      <c r="M16" s="13">
        <v>8</v>
      </c>
      <c r="N16" s="13">
        <v>9</v>
      </c>
      <c r="O16" s="13">
        <v>9</v>
      </c>
      <c r="P16" s="13">
        <v>9</v>
      </c>
      <c r="Q16" s="13">
        <v>9</v>
      </c>
      <c r="R16" s="13">
        <v>8</v>
      </c>
      <c r="S16" s="13">
        <v>8</v>
      </c>
      <c r="T16" s="13">
        <v>7.67</v>
      </c>
      <c r="U16" s="13">
        <v>9</v>
      </c>
      <c r="V16" s="13">
        <v>6</v>
      </c>
      <c r="W16" s="13">
        <v>6</v>
      </c>
      <c r="X16" s="13"/>
      <c r="Y16" s="13"/>
      <c r="Z16" s="13"/>
      <c r="AA16" s="13"/>
      <c r="AB16" s="13"/>
      <c r="AC16" s="13"/>
      <c r="AD16" s="13"/>
      <c r="AE16" s="13"/>
      <c r="AF16" s="13">
        <f t="shared" si="0"/>
        <v>7.833571428571429</v>
      </c>
      <c r="AG16" s="15">
        <f t="shared" si="1"/>
        <v>7.833571428571429</v>
      </c>
      <c r="AH16" s="15">
        <f>SUM('A 2'!AE16)</f>
        <v>10</v>
      </c>
      <c r="AI16" s="15">
        <f>'T 2'!I16</f>
        <v>0</v>
      </c>
      <c r="AJ16" s="15">
        <f t="shared" si="2"/>
        <v>8.375178571428572</v>
      </c>
      <c r="AK16" s="15">
        <f t="shared" si="3"/>
        <v>5.583452380952381</v>
      </c>
      <c r="AL16" s="15"/>
      <c r="AM16" s="14"/>
    </row>
    <row r="17" spans="2:39" ht="21.75" customHeight="1">
      <c r="B17" s="58">
        <f t="shared" si="4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>
        <v>5</v>
      </c>
      <c r="K17" s="13">
        <v>5</v>
      </c>
      <c r="L17" s="13">
        <v>9</v>
      </c>
      <c r="M17" s="13">
        <v>8</v>
      </c>
      <c r="N17" s="13">
        <v>9</v>
      </c>
      <c r="O17" s="13">
        <v>9</v>
      </c>
      <c r="P17" s="13">
        <v>9</v>
      </c>
      <c r="Q17" s="13">
        <v>9</v>
      </c>
      <c r="R17" s="13">
        <v>8</v>
      </c>
      <c r="S17" s="13">
        <v>8</v>
      </c>
      <c r="T17" s="13">
        <v>8.25</v>
      </c>
      <c r="U17" s="13">
        <v>9</v>
      </c>
      <c r="V17" s="13">
        <v>6</v>
      </c>
      <c r="W17" s="13"/>
      <c r="X17" s="13"/>
      <c r="Y17" s="13"/>
      <c r="Z17" s="13"/>
      <c r="AA17" s="13"/>
      <c r="AB17" s="13"/>
      <c r="AC17" s="13"/>
      <c r="AD17" s="13"/>
      <c r="AE17" s="13"/>
      <c r="AF17" s="13">
        <f t="shared" si="0"/>
        <v>7.865384615384615</v>
      </c>
      <c r="AG17" s="15">
        <f t="shared" si="1"/>
        <v>7.865384615384615</v>
      </c>
      <c r="AH17" s="15">
        <f>SUM('A 2'!AE17)</f>
        <v>10</v>
      </c>
      <c r="AI17" s="15">
        <f>'T 2'!I17</f>
        <v>0</v>
      </c>
      <c r="AJ17" s="15">
        <f t="shared" si="2"/>
        <v>8.399038461538462</v>
      </c>
      <c r="AK17" s="15">
        <f t="shared" si="3"/>
        <v>5.5993589743589745</v>
      </c>
      <c r="AL17" s="15"/>
      <c r="AM17" s="14"/>
    </row>
    <row r="18" spans="2:39" ht="21.75" customHeight="1">
      <c r="B18" s="58">
        <f t="shared" si="4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>
        <v>5</v>
      </c>
      <c r="K18" s="13">
        <v>5</v>
      </c>
      <c r="L18" s="13">
        <v>9</v>
      </c>
      <c r="M18" s="13">
        <v>8</v>
      </c>
      <c r="N18" s="13">
        <v>9</v>
      </c>
      <c r="O18" s="13">
        <v>9</v>
      </c>
      <c r="P18" s="13">
        <v>9</v>
      </c>
      <c r="Q18" s="13">
        <v>9</v>
      </c>
      <c r="R18" s="13">
        <v>8</v>
      </c>
      <c r="S18" s="13">
        <v>8</v>
      </c>
      <c r="T18" s="13">
        <v>8.25</v>
      </c>
      <c r="U18" s="13">
        <v>8</v>
      </c>
      <c r="V18" s="13">
        <v>8</v>
      </c>
      <c r="W18" s="13">
        <v>8</v>
      </c>
      <c r="X18" s="13"/>
      <c r="Y18" s="13"/>
      <c r="Z18" s="13"/>
      <c r="AA18" s="13"/>
      <c r="AB18" s="13"/>
      <c r="AC18" s="13"/>
      <c r="AD18" s="13"/>
      <c r="AE18" s="13"/>
      <c r="AF18" s="13">
        <f t="shared" si="0"/>
        <v>7.946428571428571</v>
      </c>
      <c r="AG18" s="15">
        <f t="shared" si="1"/>
        <v>7.946428571428571</v>
      </c>
      <c r="AH18" s="15">
        <f>SUM('A 2'!AE18)</f>
        <v>10</v>
      </c>
      <c r="AI18" s="15">
        <f>'T 2'!I18</f>
        <v>0</v>
      </c>
      <c r="AJ18" s="15">
        <f t="shared" si="2"/>
        <v>8.459821428571429</v>
      </c>
      <c r="AK18" s="15">
        <f t="shared" si="3"/>
        <v>5.6398809523809526</v>
      </c>
      <c r="AL18" s="15"/>
      <c r="AM18" s="14"/>
    </row>
    <row r="19" spans="2:39" ht="21.75" customHeight="1">
      <c r="B19" s="58">
        <f t="shared" si="4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>
        <v>5</v>
      </c>
      <c r="K19" s="13">
        <v>5</v>
      </c>
      <c r="L19" s="13">
        <v>9</v>
      </c>
      <c r="M19" s="13">
        <v>8</v>
      </c>
      <c r="N19" s="13">
        <v>9</v>
      </c>
      <c r="O19" s="13">
        <v>9</v>
      </c>
      <c r="P19" s="13">
        <v>9</v>
      </c>
      <c r="Q19" s="13">
        <v>9</v>
      </c>
      <c r="R19" s="13">
        <v>8</v>
      </c>
      <c r="S19" s="13">
        <v>8</v>
      </c>
      <c r="T19" s="13">
        <v>8.5</v>
      </c>
      <c r="U19" s="13">
        <v>9</v>
      </c>
      <c r="V19" s="13">
        <v>8</v>
      </c>
      <c r="W19" s="13">
        <v>8</v>
      </c>
      <c r="X19" s="13"/>
      <c r="Y19" s="13"/>
      <c r="Z19" s="13"/>
      <c r="AA19" s="13"/>
      <c r="AB19" s="13"/>
      <c r="AC19" s="13"/>
      <c r="AD19" s="13"/>
      <c r="AE19" s="13"/>
      <c r="AF19" s="13">
        <f t="shared" si="0"/>
        <v>8.035714285714286</v>
      </c>
      <c r="AG19" s="15">
        <f t="shared" si="1"/>
        <v>8.035714285714286</v>
      </c>
      <c r="AH19" s="15">
        <f>SUM('A 2'!AE19)</f>
        <v>10</v>
      </c>
      <c r="AI19" s="15">
        <f>'T 2'!I19</f>
        <v>0</v>
      </c>
      <c r="AJ19" s="15">
        <f t="shared" si="2"/>
        <v>8.526785714285715</v>
      </c>
      <c r="AK19" s="15">
        <f t="shared" si="3"/>
        <v>5.68452380952381</v>
      </c>
      <c r="AL19" s="15"/>
      <c r="AM19" s="14"/>
    </row>
    <row r="20" spans="2:39" ht="21.75" customHeight="1">
      <c r="B20" s="58">
        <f t="shared" si="4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>
        <v>3</v>
      </c>
      <c r="K20" s="13">
        <v>3</v>
      </c>
      <c r="L20" s="13">
        <v>0</v>
      </c>
      <c r="M20" s="13">
        <v>0</v>
      </c>
      <c r="N20" s="13">
        <v>9</v>
      </c>
      <c r="O20" s="13">
        <v>9</v>
      </c>
      <c r="P20" s="13">
        <v>9</v>
      </c>
      <c r="Q20" s="13">
        <v>9</v>
      </c>
      <c r="R20" s="13">
        <v>8</v>
      </c>
      <c r="S20" s="13">
        <v>8</v>
      </c>
      <c r="T20" s="13">
        <v>8</v>
      </c>
      <c r="U20" s="13">
        <v>8</v>
      </c>
      <c r="V20" s="13">
        <v>7</v>
      </c>
      <c r="W20" s="13">
        <v>8</v>
      </c>
      <c r="X20" s="13"/>
      <c r="Y20" s="13"/>
      <c r="Z20" s="13"/>
      <c r="AA20" s="13"/>
      <c r="AB20" s="13"/>
      <c r="AC20" s="13"/>
      <c r="AD20" s="13"/>
      <c r="AE20" s="13"/>
      <c r="AF20" s="13">
        <f t="shared" si="0"/>
        <v>6.357142857142857</v>
      </c>
      <c r="AG20" s="15">
        <f t="shared" si="1"/>
        <v>6.357142857142857</v>
      </c>
      <c r="AH20" s="15">
        <f>SUM('A 2'!AE20)</f>
        <v>8.88888888888889</v>
      </c>
      <c r="AI20" s="15">
        <f>'T 2'!I20</f>
        <v>0</v>
      </c>
      <c r="AJ20" s="15">
        <f t="shared" si="2"/>
        <v>6.990079365079365</v>
      </c>
      <c r="AK20" s="15">
        <f t="shared" si="3"/>
        <v>4.66005291005291</v>
      </c>
      <c r="AL20" s="15"/>
      <c r="AM20" s="14"/>
    </row>
    <row r="21" spans="2:39" ht="21.75" customHeight="1">
      <c r="B21" s="58">
        <f t="shared" si="4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>
        <v>5</v>
      </c>
      <c r="K21" s="13">
        <v>5</v>
      </c>
      <c r="L21" s="13">
        <v>7</v>
      </c>
      <c r="M21" s="13">
        <v>8</v>
      </c>
      <c r="N21" s="13">
        <v>9</v>
      </c>
      <c r="O21" s="13">
        <v>9</v>
      </c>
      <c r="P21" s="13">
        <v>9</v>
      </c>
      <c r="Q21" s="13">
        <v>8</v>
      </c>
      <c r="R21" s="13">
        <v>0</v>
      </c>
      <c r="S21" s="13">
        <v>0</v>
      </c>
      <c r="T21" s="13">
        <v>7.67</v>
      </c>
      <c r="U21" s="13">
        <v>8</v>
      </c>
      <c r="V21" s="13">
        <v>5</v>
      </c>
      <c r="W21" s="13">
        <v>6</v>
      </c>
      <c r="X21" s="13"/>
      <c r="Y21" s="13"/>
      <c r="Z21" s="13"/>
      <c r="AA21" s="13"/>
      <c r="AB21" s="13"/>
      <c r="AC21" s="13"/>
      <c r="AD21" s="13"/>
      <c r="AE21" s="13"/>
      <c r="AF21" s="13">
        <f t="shared" si="0"/>
        <v>6.190714285714286</v>
      </c>
      <c r="AG21" s="15">
        <f t="shared" si="1"/>
        <v>6.190714285714286</v>
      </c>
      <c r="AH21" s="15">
        <f>SUM('A 2'!AE21)</f>
        <v>9</v>
      </c>
      <c r="AI21" s="15">
        <f>'T 2'!I21</f>
        <v>0</v>
      </c>
      <c r="AJ21" s="15">
        <f t="shared" si="2"/>
        <v>6.893035714285714</v>
      </c>
      <c r="AK21" s="15">
        <f t="shared" si="3"/>
        <v>4.595357142857143</v>
      </c>
      <c r="AL21" s="15"/>
      <c r="AM21" s="14"/>
    </row>
    <row r="22" spans="2:39" ht="21.75" customHeight="1">
      <c r="B22" s="58">
        <f t="shared" si="4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>
        <v>5</v>
      </c>
      <c r="K22" s="13">
        <v>5</v>
      </c>
      <c r="L22" s="13">
        <v>7</v>
      </c>
      <c r="M22" s="13">
        <v>8</v>
      </c>
      <c r="N22" s="13">
        <v>9</v>
      </c>
      <c r="O22" s="13">
        <v>9</v>
      </c>
      <c r="P22" s="13">
        <v>9</v>
      </c>
      <c r="Q22" s="13">
        <v>9</v>
      </c>
      <c r="R22" s="13">
        <v>8</v>
      </c>
      <c r="S22" s="13">
        <v>8</v>
      </c>
      <c r="T22" s="13">
        <v>7.67</v>
      </c>
      <c r="U22" s="13">
        <v>9</v>
      </c>
      <c r="V22" s="13">
        <v>6</v>
      </c>
      <c r="W22" s="13">
        <v>5</v>
      </c>
      <c r="X22" s="13"/>
      <c r="Y22" s="13"/>
      <c r="Z22" s="13"/>
      <c r="AA22" s="13"/>
      <c r="AB22" s="13"/>
      <c r="AC22" s="13"/>
      <c r="AD22" s="13"/>
      <c r="AE22" s="13"/>
      <c r="AF22" s="13">
        <f t="shared" si="0"/>
        <v>7.476428571428571</v>
      </c>
      <c r="AG22" s="15">
        <f t="shared" si="1"/>
        <v>7.476428571428571</v>
      </c>
      <c r="AH22" s="15">
        <f>SUM('A 2'!AE22)</f>
        <v>10</v>
      </c>
      <c r="AI22" s="15">
        <f>'T 2'!I22</f>
        <v>0</v>
      </c>
      <c r="AJ22" s="15">
        <f t="shared" si="2"/>
        <v>8.107321428571428</v>
      </c>
      <c r="AK22" s="15">
        <f t="shared" si="3"/>
        <v>5.404880952380952</v>
      </c>
      <c r="AL22" s="15"/>
      <c r="AM22" s="14"/>
    </row>
    <row r="23" spans="2:39" ht="21.75" customHeight="1">
      <c r="B23" s="58">
        <f t="shared" si="4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/>
      <c r="I23" s="13"/>
      <c r="J23" s="13">
        <v>6</v>
      </c>
      <c r="K23" s="13">
        <v>6</v>
      </c>
      <c r="L23" s="13">
        <v>9</v>
      </c>
      <c r="M23" s="13">
        <v>8</v>
      </c>
      <c r="N23" s="13">
        <v>9</v>
      </c>
      <c r="O23" s="13">
        <v>9</v>
      </c>
      <c r="P23" s="13">
        <v>9</v>
      </c>
      <c r="Q23" s="13">
        <v>9</v>
      </c>
      <c r="R23" s="13">
        <v>8</v>
      </c>
      <c r="S23" s="13">
        <v>8</v>
      </c>
      <c r="T23" s="13">
        <v>7.67</v>
      </c>
      <c r="U23" s="13">
        <v>8</v>
      </c>
      <c r="V23" s="13">
        <v>7</v>
      </c>
      <c r="W23" s="13">
        <v>6</v>
      </c>
      <c r="X23" s="13"/>
      <c r="Y23" s="13"/>
      <c r="Z23" s="13"/>
      <c r="AA23" s="13"/>
      <c r="AB23" s="13"/>
      <c r="AC23" s="13"/>
      <c r="AD23" s="13"/>
      <c r="AE23" s="13"/>
      <c r="AF23" s="13">
        <f t="shared" si="0"/>
        <v>7.833571428571429</v>
      </c>
      <c r="AG23" s="15">
        <f t="shared" si="1"/>
        <v>7.833571428571429</v>
      </c>
      <c r="AH23" s="15">
        <f>SUM('A 2'!AE23)</f>
        <v>10</v>
      </c>
      <c r="AI23" s="15">
        <f>'T 2'!I23</f>
        <v>0</v>
      </c>
      <c r="AJ23" s="15">
        <f t="shared" si="2"/>
        <v>8.375178571428572</v>
      </c>
      <c r="AK23" s="15">
        <f t="shared" si="3"/>
        <v>5.583452380952381</v>
      </c>
      <c r="AL23" s="15"/>
      <c r="AM23" s="14"/>
    </row>
    <row r="24" spans="2:39" ht="21.75" customHeight="1">
      <c r="B24" s="58">
        <f t="shared" si="4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3"/>
      <c r="I24" s="13"/>
      <c r="J24" s="13">
        <v>6</v>
      </c>
      <c r="K24" s="13">
        <v>6</v>
      </c>
      <c r="L24" s="13">
        <v>9</v>
      </c>
      <c r="M24" s="13">
        <v>8</v>
      </c>
      <c r="N24" s="13">
        <v>0</v>
      </c>
      <c r="O24" s="13">
        <v>0</v>
      </c>
      <c r="P24" s="13">
        <v>9</v>
      </c>
      <c r="Q24" s="13">
        <v>9</v>
      </c>
      <c r="R24" s="13">
        <v>8</v>
      </c>
      <c r="S24" s="13">
        <v>8</v>
      </c>
      <c r="T24" s="13">
        <v>7.67</v>
      </c>
      <c r="U24" s="13">
        <v>8</v>
      </c>
      <c r="V24" s="13">
        <v>7</v>
      </c>
      <c r="W24" s="13">
        <v>8</v>
      </c>
      <c r="X24" s="13"/>
      <c r="Y24" s="13"/>
      <c r="Z24" s="13"/>
      <c r="AA24" s="13"/>
      <c r="AB24" s="13"/>
      <c r="AC24" s="13"/>
      <c r="AD24" s="13"/>
      <c r="AE24" s="13"/>
      <c r="AF24" s="13">
        <f t="shared" si="0"/>
        <v>6.690714285714286</v>
      </c>
      <c r="AG24" s="15">
        <f t="shared" si="1"/>
        <v>6.690714285714286</v>
      </c>
      <c r="AH24" s="15">
        <f>SUM('A 2'!AE24)</f>
        <v>7.777777777777778</v>
      </c>
      <c r="AI24" s="15">
        <f>'T 2'!I24</f>
        <v>0</v>
      </c>
      <c r="AJ24" s="15">
        <f t="shared" si="2"/>
        <v>6.962480158730159</v>
      </c>
      <c r="AK24" s="15">
        <f t="shared" si="3"/>
        <v>4.64165343915344</v>
      </c>
      <c r="AL24" s="15"/>
      <c r="AM24" s="14"/>
    </row>
    <row r="25" spans="2:39" ht="21.75" customHeight="1">
      <c r="B25" s="58">
        <f t="shared" si="4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 t="e">
        <f t="shared" si="0"/>
        <v>#DIV/0!</v>
      </c>
      <c r="AG25" s="13" t="e">
        <f>AVERAGE(I25:AF25)</f>
        <v>#DIV/0!</v>
      </c>
      <c r="AH25" s="13" t="e">
        <f>AVERAGE(J25:AG25)</f>
        <v>#DIV/0!</v>
      </c>
      <c r="AI25" s="13" t="e">
        <f>AVERAGE(K25:AH25)</f>
        <v>#DIV/0!</v>
      </c>
      <c r="AJ25" s="13" t="e">
        <f>AVERAGE(L25:AI25)</f>
        <v>#DIV/0!</v>
      </c>
      <c r="AK25" s="13" t="e">
        <f>AVERAGE(M25:AJ25)</f>
        <v>#DIV/0!</v>
      </c>
      <c r="AL25" s="15"/>
      <c r="AM25" s="14"/>
    </row>
    <row r="26" spans="2:39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5"/>
      <c r="AH26" s="15"/>
      <c r="AI26" s="15"/>
      <c r="AJ26" s="15"/>
      <c r="AK26" s="15"/>
      <c r="AL26" s="15"/>
      <c r="AM26" s="14"/>
    </row>
    <row r="27" spans="2:39" ht="12.75" customHeight="1">
      <c r="B27" s="10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 aca="true" t="shared" si="5" ref="I27:AK27">AVERAGE(I6:I23)</f>
        <v>#DIV/0!</v>
      </c>
      <c r="J27" s="44">
        <f>AVERAGE(J6:J24)</f>
        <v>5.631578947368421</v>
      </c>
      <c r="K27" s="44">
        <f>AVERAGE(K6:K24)</f>
        <v>5.631578947368421</v>
      </c>
      <c r="L27" s="44">
        <f>AVERAGE(L6:L24)</f>
        <v>7.894736842105263</v>
      </c>
      <c r="M27" s="44">
        <f t="shared" si="5"/>
        <v>7.111111111111111</v>
      </c>
      <c r="N27" s="44">
        <f t="shared" si="5"/>
        <v>9</v>
      </c>
      <c r="O27" s="44">
        <f t="shared" si="5"/>
        <v>9</v>
      </c>
      <c r="P27" s="44">
        <f t="shared" si="5"/>
        <v>9</v>
      </c>
      <c r="Q27" s="44">
        <f t="shared" si="5"/>
        <v>8.944444444444445</v>
      </c>
      <c r="R27" s="44">
        <f t="shared" si="5"/>
        <v>7.555555555555555</v>
      </c>
      <c r="S27" s="44">
        <f t="shared" si="5"/>
        <v>7.555555555555555</v>
      </c>
      <c r="T27" s="44">
        <f t="shared" si="5"/>
        <v>7.96</v>
      </c>
      <c r="U27" s="44">
        <f>AVERAGE(U6:U24)</f>
        <v>8.263157894736842</v>
      </c>
      <c r="V27" s="44">
        <f>AVERAGE(V6:V24)</f>
        <v>6.894736842105263</v>
      </c>
      <c r="W27" s="44">
        <f>AVERAGE(W6:W24)</f>
        <v>7.055555555555555</v>
      </c>
      <c r="X27" s="44" t="e">
        <f t="shared" si="5"/>
        <v>#DIV/0!</v>
      </c>
      <c r="Y27" s="44" t="e">
        <f t="shared" si="5"/>
        <v>#DIV/0!</v>
      </c>
      <c r="Z27" s="44" t="e">
        <f t="shared" si="5"/>
        <v>#DIV/0!</v>
      </c>
      <c r="AA27" s="44" t="e">
        <f t="shared" si="5"/>
        <v>#DIV/0!</v>
      </c>
      <c r="AB27" s="44" t="e">
        <f t="shared" si="5"/>
        <v>#DIV/0!</v>
      </c>
      <c r="AC27" s="44" t="e">
        <f t="shared" si="5"/>
        <v>#DIV/0!</v>
      </c>
      <c r="AD27" s="44" t="e">
        <f t="shared" si="5"/>
        <v>#DIV/0!</v>
      </c>
      <c r="AE27" s="44" t="e">
        <f t="shared" si="5"/>
        <v>#DIV/0!</v>
      </c>
      <c r="AF27" s="44">
        <f t="shared" si="5"/>
        <v>7.671211843711845</v>
      </c>
      <c r="AG27" s="44">
        <f t="shared" si="5"/>
        <v>7.671211843711845</v>
      </c>
      <c r="AH27" s="44">
        <f t="shared" si="5"/>
        <v>9.75925925925926</v>
      </c>
      <c r="AI27" s="44">
        <f t="shared" si="5"/>
        <v>0</v>
      </c>
      <c r="AJ27" s="44">
        <f t="shared" si="5"/>
        <v>8.193223697598699</v>
      </c>
      <c r="AK27" s="44">
        <f t="shared" si="5"/>
        <v>5.462149131732464</v>
      </c>
      <c r="AL27" s="44"/>
      <c r="AM27" s="14"/>
    </row>
    <row r="28" spans="2:39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 aca="true" t="shared" si="6" ref="I28:AK28">AVERAGE(I7,I9:I11,I13:I14,I16:I19,I21:I23)</f>
        <v>#DIV/0!</v>
      </c>
      <c r="J28" s="43">
        <f t="shared" si="6"/>
        <v>5.6923076923076925</v>
      </c>
      <c r="K28" s="43">
        <f t="shared" si="6"/>
        <v>5.6923076923076925</v>
      </c>
      <c r="L28" s="43">
        <f t="shared" si="6"/>
        <v>8.076923076923077</v>
      </c>
      <c r="M28" s="43">
        <f t="shared" si="6"/>
        <v>7.384615384615385</v>
      </c>
      <c r="N28" s="43">
        <f t="shared" si="6"/>
        <v>9</v>
      </c>
      <c r="O28" s="43">
        <f t="shared" si="6"/>
        <v>9</v>
      </c>
      <c r="P28" s="43">
        <f t="shared" si="6"/>
        <v>9</v>
      </c>
      <c r="Q28" s="43">
        <f t="shared" si="6"/>
        <v>8.923076923076923</v>
      </c>
      <c r="R28" s="43">
        <f t="shared" si="6"/>
        <v>7.384615384615385</v>
      </c>
      <c r="S28" s="43">
        <f t="shared" si="6"/>
        <v>7.384615384615385</v>
      </c>
      <c r="T28" s="43">
        <f t="shared" si="6"/>
        <v>7.995384615384617</v>
      </c>
      <c r="U28" s="43">
        <f t="shared" si="6"/>
        <v>8.384615384615385</v>
      </c>
      <c r="V28" s="43">
        <f t="shared" si="6"/>
        <v>6.769230769230769</v>
      </c>
      <c r="W28" s="43">
        <f t="shared" si="6"/>
        <v>6.75</v>
      </c>
      <c r="X28" s="43" t="e">
        <f t="shared" si="6"/>
        <v>#DIV/0!</v>
      </c>
      <c r="Y28" s="43" t="e">
        <f t="shared" si="6"/>
        <v>#DIV/0!</v>
      </c>
      <c r="Z28" s="43" t="e">
        <f t="shared" si="6"/>
        <v>#DIV/0!</v>
      </c>
      <c r="AA28" s="43" t="e">
        <f t="shared" si="6"/>
        <v>#DIV/0!</v>
      </c>
      <c r="AB28" s="43" t="e">
        <f t="shared" si="6"/>
        <v>#DIV/0!</v>
      </c>
      <c r="AC28" s="43" t="e">
        <f t="shared" si="6"/>
        <v>#DIV/0!</v>
      </c>
      <c r="AD28" s="43" t="e">
        <f t="shared" si="6"/>
        <v>#DIV/0!</v>
      </c>
      <c r="AE28" s="43" t="e">
        <f t="shared" si="6"/>
        <v>#DIV/0!</v>
      </c>
      <c r="AF28" s="43">
        <f t="shared" si="6"/>
        <v>7.680249366018597</v>
      </c>
      <c r="AG28" s="43">
        <f t="shared" si="6"/>
        <v>7.680249366018597</v>
      </c>
      <c r="AH28" s="43">
        <f t="shared" si="6"/>
        <v>9.837606837606838</v>
      </c>
      <c r="AI28" s="43">
        <f t="shared" si="6"/>
        <v>0</v>
      </c>
      <c r="AJ28" s="43">
        <f t="shared" si="6"/>
        <v>8.219588733915657</v>
      </c>
      <c r="AK28" s="43">
        <f t="shared" si="6"/>
        <v>5.479725822610438</v>
      </c>
      <c r="AL28" s="43"/>
      <c r="AM28" s="14"/>
    </row>
    <row r="29" spans="2:39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 aca="true" t="shared" si="7" ref="I29:AK29">AVERAGE(I6,I8,I12,I15,I20)</f>
        <v>#DIV/0!</v>
      </c>
      <c r="J29" s="41">
        <f t="shared" si="7"/>
        <v>5.4</v>
      </c>
      <c r="K29" s="41">
        <f t="shared" si="7"/>
        <v>5.4</v>
      </c>
      <c r="L29" s="41">
        <f t="shared" si="7"/>
        <v>7.2</v>
      </c>
      <c r="M29" s="41">
        <f t="shared" si="7"/>
        <v>6.4</v>
      </c>
      <c r="N29" s="41">
        <f t="shared" si="7"/>
        <v>9</v>
      </c>
      <c r="O29" s="41">
        <f t="shared" si="7"/>
        <v>9</v>
      </c>
      <c r="P29" s="41">
        <f t="shared" si="7"/>
        <v>9</v>
      </c>
      <c r="Q29" s="41">
        <f t="shared" si="7"/>
        <v>9</v>
      </c>
      <c r="R29" s="41">
        <f t="shared" si="7"/>
        <v>8</v>
      </c>
      <c r="S29" s="41">
        <f t="shared" si="7"/>
        <v>8</v>
      </c>
      <c r="T29" s="41">
        <f t="shared" si="7"/>
        <v>7.868</v>
      </c>
      <c r="U29" s="41">
        <f t="shared" si="7"/>
        <v>8</v>
      </c>
      <c r="V29" s="41">
        <f t="shared" si="7"/>
        <v>7.2</v>
      </c>
      <c r="W29" s="41">
        <f t="shared" si="7"/>
        <v>7.6</v>
      </c>
      <c r="X29" s="41" t="e">
        <f t="shared" si="7"/>
        <v>#DIV/0!</v>
      </c>
      <c r="Y29" s="41" t="e">
        <f t="shared" si="7"/>
        <v>#DIV/0!</v>
      </c>
      <c r="Z29" s="41" t="e">
        <f t="shared" si="7"/>
        <v>#DIV/0!</v>
      </c>
      <c r="AA29" s="41" t="e">
        <f t="shared" si="7"/>
        <v>#DIV/0!</v>
      </c>
      <c r="AB29" s="41" t="e">
        <f t="shared" si="7"/>
        <v>#DIV/0!</v>
      </c>
      <c r="AC29" s="41" t="e">
        <f t="shared" si="7"/>
        <v>#DIV/0!</v>
      </c>
      <c r="AD29" s="41" t="e">
        <f t="shared" si="7"/>
        <v>#DIV/0!</v>
      </c>
      <c r="AE29" s="41" t="e">
        <f t="shared" si="7"/>
        <v>#DIV/0!</v>
      </c>
      <c r="AF29" s="41">
        <f t="shared" si="7"/>
        <v>7.647714285714285</v>
      </c>
      <c r="AG29" s="41">
        <f t="shared" si="7"/>
        <v>7.647714285714285</v>
      </c>
      <c r="AH29" s="41">
        <f t="shared" si="7"/>
        <v>9.555555555555554</v>
      </c>
      <c r="AI29" s="41">
        <f t="shared" si="7"/>
        <v>0</v>
      </c>
      <c r="AJ29" s="41">
        <f t="shared" si="7"/>
        <v>8.124674603174604</v>
      </c>
      <c r="AK29" s="41">
        <f t="shared" si="7"/>
        <v>5.416449735449736</v>
      </c>
      <c r="AL29" s="41"/>
      <c r="AM29" s="14"/>
    </row>
    <row r="30" spans="2:39" ht="30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7"/>
      <c r="AH30" s="17"/>
      <c r="AI30" s="17"/>
      <c r="AJ30" s="17"/>
      <c r="AK30" s="17"/>
      <c r="AL30" s="17"/>
      <c r="AM30" s="19"/>
    </row>
  </sheetData>
  <sheetProtection/>
  <conditionalFormatting sqref="H6:AE26 AL6:AL26 AG6:AK24 AG26:AK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33" right="0.32" top="0.24" bottom="0.1" header="0" footer="0"/>
  <pageSetup fitToHeight="1" fitToWidth="1" horizontalDpi="600" verticalDpi="600" orientation="landscape" paperSize="9" scale="8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M30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.851562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2.7109375" style="0" customWidth="1"/>
    <col min="9" max="10" width="2.7109375" style="2" customWidth="1"/>
    <col min="11" max="11" width="3.421875" style="2" customWidth="1"/>
    <col min="12" max="19" width="2.7109375" style="2" customWidth="1"/>
    <col min="20" max="20" width="3.00390625" style="2" customWidth="1"/>
    <col min="21" max="21" width="2.7109375" style="2" customWidth="1"/>
    <col min="22" max="22" width="2.7109375" style="1" customWidth="1"/>
    <col min="23" max="23" width="2.7109375" style="3" customWidth="1"/>
    <col min="24" max="31" width="2.7109375" style="0" customWidth="1"/>
    <col min="32" max="32" width="6.421875" style="0" customWidth="1"/>
    <col min="33" max="38" width="5.7109375" style="0" customWidth="1"/>
    <col min="39" max="39" width="2.71093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33" ht="24" thickBot="1">
      <c r="E2" s="94" t="s">
        <v>226</v>
      </c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8"/>
      <c r="AD2" s="97"/>
      <c r="AE2" s="98"/>
      <c r="AF2" s="98"/>
      <c r="AG2" s="98"/>
    </row>
    <row r="3" spans="8:32" ht="13.5" thickBo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9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55">
        <v>1</v>
      </c>
      <c r="I4" s="55">
        <v>1</v>
      </c>
      <c r="J4" s="55">
        <v>2</v>
      </c>
      <c r="K4" s="55">
        <v>2</v>
      </c>
      <c r="L4" s="55">
        <v>3</v>
      </c>
      <c r="M4" s="55">
        <v>3</v>
      </c>
      <c r="N4" s="55">
        <v>4</v>
      </c>
      <c r="O4" s="55">
        <v>4</v>
      </c>
      <c r="P4" s="55">
        <v>5</v>
      </c>
      <c r="Q4" s="55">
        <v>5</v>
      </c>
      <c r="R4" s="55">
        <v>6</v>
      </c>
      <c r="S4" s="55">
        <v>6</v>
      </c>
      <c r="T4" s="55">
        <v>7</v>
      </c>
      <c r="U4" s="55">
        <v>7</v>
      </c>
      <c r="V4" s="55">
        <v>8</v>
      </c>
      <c r="W4" s="55">
        <v>8</v>
      </c>
      <c r="X4" s="55">
        <v>9</v>
      </c>
      <c r="Y4" s="55">
        <v>9</v>
      </c>
      <c r="Z4" s="55">
        <v>10</v>
      </c>
      <c r="AA4" s="55">
        <v>10</v>
      </c>
      <c r="AB4" s="55">
        <v>11</v>
      </c>
      <c r="AC4" s="55">
        <v>11</v>
      </c>
      <c r="AD4" s="55">
        <v>12</v>
      </c>
      <c r="AE4" s="55">
        <v>12</v>
      </c>
      <c r="AF4" s="20"/>
      <c r="AG4" s="26">
        <v>30</v>
      </c>
      <c r="AH4" s="20">
        <v>10</v>
      </c>
      <c r="AI4" s="20">
        <v>20</v>
      </c>
      <c r="AJ4" s="20">
        <v>40</v>
      </c>
      <c r="AK4" s="20">
        <v>60</v>
      </c>
      <c r="AL4" s="20"/>
      <c r="AM4" s="9"/>
    </row>
    <row r="5" spans="2:39" ht="15" customHeight="1">
      <c r="B5" s="10"/>
      <c r="C5" s="11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13"/>
      <c r="AG5" s="28" t="s">
        <v>46</v>
      </c>
      <c r="AH5" s="29" t="s">
        <v>32</v>
      </c>
      <c r="AI5" s="29" t="s">
        <v>47</v>
      </c>
      <c r="AJ5" s="39" t="s">
        <v>48</v>
      </c>
      <c r="AK5" s="63" t="s">
        <v>49</v>
      </c>
      <c r="AL5" s="39"/>
      <c r="AM5" s="14"/>
    </row>
    <row r="6" spans="2:39" ht="21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 t="e">
        <f aca="true" t="shared" si="0" ref="AF6:AF25">AVERAGE(H6:AE6)</f>
        <v>#DIV/0!</v>
      </c>
      <c r="AG6" s="15" t="e">
        <f aca="true" t="shared" si="1" ref="AG6:AG25">AF6</f>
        <v>#DIV/0!</v>
      </c>
      <c r="AH6" s="15" t="e">
        <f>SUM('A 3'!AE6)</f>
        <v>#DIV/0!</v>
      </c>
      <c r="AI6" s="15">
        <f>'T 1'!I6</f>
        <v>8.5</v>
      </c>
      <c r="AJ6" s="15" t="e">
        <f aca="true" t="shared" si="2" ref="AJ6:AJ25">SUM(AG6*3+AH6)/4</f>
        <v>#DIV/0!</v>
      </c>
      <c r="AK6" s="15" t="e">
        <f aca="true" t="shared" si="3" ref="AK6:AK25">SUM(AG6*3+AH6+AI6*2)/6</f>
        <v>#DIV/0!</v>
      </c>
      <c r="AL6" s="15"/>
      <c r="AM6" s="14"/>
    </row>
    <row r="7" spans="2:39" ht="21.75" customHeight="1">
      <c r="B7" s="58">
        <f aca="true" t="shared" si="4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 t="e">
        <f t="shared" si="0"/>
        <v>#DIV/0!</v>
      </c>
      <c r="AG7" s="15" t="e">
        <f t="shared" si="1"/>
        <v>#DIV/0!</v>
      </c>
      <c r="AH7" s="15" t="e">
        <f>SUM('A 3'!AE7)</f>
        <v>#DIV/0!</v>
      </c>
      <c r="AI7" s="15">
        <f>'T 1'!I7</f>
        <v>6</v>
      </c>
      <c r="AJ7" s="15" t="e">
        <f t="shared" si="2"/>
        <v>#DIV/0!</v>
      </c>
      <c r="AK7" s="15" t="e">
        <f t="shared" si="3"/>
        <v>#DIV/0!</v>
      </c>
      <c r="AL7" s="15"/>
      <c r="AM7" s="14"/>
    </row>
    <row r="8" spans="2:39" ht="21.75" customHeight="1">
      <c r="B8" s="58">
        <f t="shared" si="4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 t="e">
        <f t="shared" si="0"/>
        <v>#DIV/0!</v>
      </c>
      <c r="AG8" s="15" t="e">
        <f t="shared" si="1"/>
        <v>#DIV/0!</v>
      </c>
      <c r="AH8" s="15" t="e">
        <f>SUM('A 3'!AE8)</f>
        <v>#DIV/0!</v>
      </c>
      <c r="AI8" s="15">
        <f>'T 1'!I8</f>
        <v>3</v>
      </c>
      <c r="AJ8" s="15" t="e">
        <f t="shared" si="2"/>
        <v>#DIV/0!</v>
      </c>
      <c r="AK8" s="15" t="e">
        <f t="shared" si="3"/>
        <v>#DIV/0!</v>
      </c>
      <c r="AL8" s="15"/>
      <c r="AM8" s="14"/>
    </row>
    <row r="9" spans="2:39" ht="21.75" customHeight="1">
      <c r="B9" s="58">
        <f t="shared" si="4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 t="e">
        <f t="shared" si="0"/>
        <v>#DIV/0!</v>
      </c>
      <c r="AG9" s="15" t="e">
        <f t="shared" si="1"/>
        <v>#DIV/0!</v>
      </c>
      <c r="AH9" s="15" t="e">
        <f>SUM('A 3'!AE9)</f>
        <v>#DIV/0!</v>
      </c>
      <c r="AI9" s="15">
        <f>'T 1'!I9</f>
        <v>5</v>
      </c>
      <c r="AJ9" s="15" t="e">
        <f t="shared" si="2"/>
        <v>#DIV/0!</v>
      </c>
      <c r="AK9" s="15" t="e">
        <f t="shared" si="3"/>
        <v>#DIV/0!</v>
      </c>
      <c r="AL9" s="15"/>
      <c r="AM9" s="14"/>
    </row>
    <row r="10" spans="2:39" ht="21.75" customHeight="1">
      <c r="B10" s="58">
        <f t="shared" si="4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 t="e">
        <f t="shared" si="0"/>
        <v>#DIV/0!</v>
      </c>
      <c r="AG10" s="15" t="e">
        <f t="shared" si="1"/>
        <v>#DIV/0!</v>
      </c>
      <c r="AH10" s="15" t="e">
        <f>SUM('A 3'!AE10)</f>
        <v>#DIV/0!</v>
      </c>
      <c r="AI10" s="15">
        <f>'T 1'!I10</f>
        <v>9.5</v>
      </c>
      <c r="AJ10" s="15" t="e">
        <f t="shared" si="2"/>
        <v>#DIV/0!</v>
      </c>
      <c r="AK10" s="15" t="e">
        <f t="shared" si="3"/>
        <v>#DIV/0!</v>
      </c>
      <c r="AL10" s="15"/>
      <c r="AM10" s="14"/>
    </row>
    <row r="11" spans="2:39" ht="21.75" customHeight="1">
      <c r="B11" s="58">
        <f t="shared" si="4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 t="e">
        <f t="shared" si="0"/>
        <v>#DIV/0!</v>
      </c>
      <c r="AG11" s="15" t="e">
        <f t="shared" si="1"/>
        <v>#DIV/0!</v>
      </c>
      <c r="AH11" s="15" t="e">
        <f>SUM('A 3'!AE11)</f>
        <v>#DIV/0!</v>
      </c>
      <c r="AI11" s="15">
        <f>'T 1'!I11</f>
        <v>9</v>
      </c>
      <c r="AJ11" s="15" t="e">
        <f t="shared" si="2"/>
        <v>#DIV/0!</v>
      </c>
      <c r="AK11" s="15" t="e">
        <f t="shared" si="3"/>
        <v>#DIV/0!</v>
      </c>
      <c r="AL11" s="15"/>
      <c r="AM11" s="14"/>
    </row>
    <row r="12" spans="2:39" ht="21.75" customHeight="1">
      <c r="B12" s="58">
        <f t="shared" si="4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 t="e">
        <f t="shared" si="0"/>
        <v>#DIV/0!</v>
      </c>
      <c r="AG12" s="15" t="e">
        <f t="shared" si="1"/>
        <v>#DIV/0!</v>
      </c>
      <c r="AH12" s="15" t="e">
        <f>SUM('A 3'!AE12)</f>
        <v>#DIV/0!</v>
      </c>
      <c r="AI12" s="15">
        <f>'T 1'!I12</f>
        <v>3</v>
      </c>
      <c r="AJ12" s="15" t="e">
        <f t="shared" si="2"/>
        <v>#DIV/0!</v>
      </c>
      <c r="AK12" s="15" t="e">
        <f t="shared" si="3"/>
        <v>#DIV/0!</v>
      </c>
      <c r="AL12" s="15"/>
      <c r="AM12" s="14"/>
    </row>
    <row r="13" spans="2:39" ht="21.75" customHeight="1">
      <c r="B13" s="58">
        <f t="shared" si="4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 t="e">
        <f t="shared" si="0"/>
        <v>#DIV/0!</v>
      </c>
      <c r="AG13" s="15" t="e">
        <f t="shared" si="1"/>
        <v>#DIV/0!</v>
      </c>
      <c r="AH13" s="15" t="e">
        <f>SUM('A 3'!AE13)</f>
        <v>#DIV/0!</v>
      </c>
      <c r="AI13" s="15">
        <f>'T 1'!I13</f>
        <v>7</v>
      </c>
      <c r="AJ13" s="15" t="e">
        <f t="shared" si="2"/>
        <v>#DIV/0!</v>
      </c>
      <c r="AK13" s="15" t="e">
        <f t="shared" si="3"/>
        <v>#DIV/0!</v>
      </c>
      <c r="AL13" s="15"/>
      <c r="AM13" s="14"/>
    </row>
    <row r="14" spans="2:39" ht="21.75" customHeight="1">
      <c r="B14" s="58">
        <f t="shared" si="4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 t="e">
        <f t="shared" si="0"/>
        <v>#DIV/0!</v>
      </c>
      <c r="AG14" s="15" t="e">
        <f t="shared" si="1"/>
        <v>#DIV/0!</v>
      </c>
      <c r="AH14" s="15" t="e">
        <f>SUM('A 3'!AE14)</f>
        <v>#DIV/0!</v>
      </c>
      <c r="AI14" s="15">
        <f>'T 1'!I14</f>
        <v>4</v>
      </c>
      <c r="AJ14" s="15" t="e">
        <f t="shared" si="2"/>
        <v>#DIV/0!</v>
      </c>
      <c r="AK14" s="15" t="e">
        <f t="shared" si="3"/>
        <v>#DIV/0!</v>
      </c>
      <c r="AL14" s="15"/>
      <c r="AM14" s="14"/>
    </row>
    <row r="15" spans="2:39" ht="21.75" customHeight="1">
      <c r="B15" s="58">
        <f t="shared" si="4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e">
        <f t="shared" si="0"/>
        <v>#DIV/0!</v>
      </c>
      <c r="AG15" s="15" t="e">
        <f t="shared" si="1"/>
        <v>#DIV/0!</v>
      </c>
      <c r="AH15" s="15" t="e">
        <f>SUM('A 3'!AE15)</f>
        <v>#DIV/0!</v>
      </c>
      <c r="AI15" s="15">
        <f>'T 1'!I15</f>
        <v>3.2</v>
      </c>
      <c r="AJ15" s="15" t="e">
        <f t="shared" si="2"/>
        <v>#DIV/0!</v>
      </c>
      <c r="AK15" s="15" t="e">
        <f t="shared" si="3"/>
        <v>#DIV/0!</v>
      </c>
      <c r="AL15" s="15"/>
      <c r="AM15" s="14"/>
    </row>
    <row r="16" spans="2:39" ht="21.75" customHeight="1">
      <c r="B16" s="58">
        <f t="shared" si="4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 t="e">
        <f t="shared" si="0"/>
        <v>#DIV/0!</v>
      </c>
      <c r="AG16" s="15" t="e">
        <f t="shared" si="1"/>
        <v>#DIV/0!</v>
      </c>
      <c r="AH16" s="15" t="e">
        <f>SUM('A 3'!AE16)</f>
        <v>#DIV/0!</v>
      </c>
      <c r="AI16" s="15">
        <f>'T 1'!I16</f>
        <v>5</v>
      </c>
      <c r="AJ16" s="15" t="e">
        <f t="shared" si="2"/>
        <v>#DIV/0!</v>
      </c>
      <c r="AK16" s="15" t="e">
        <f t="shared" si="3"/>
        <v>#DIV/0!</v>
      </c>
      <c r="AL16" s="15"/>
      <c r="AM16" s="14"/>
    </row>
    <row r="17" spans="2:39" ht="21.75" customHeight="1">
      <c r="B17" s="58">
        <f t="shared" si="4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 t="e">
        <f t="shared" si="0"/>
        <v>#DIV/0!</v>
      </c>
      <c r="AG17" s="15" t="e">
        <f t="shared" si="1"/>
        <v>#DIV/0!</v>
      </c>
      <c r="AH17" s="15" t="e">
        <f>SUM('A 3'!AE17)</f>
        <v>#DIV/0!</v>
      </c>
      <c r="AI17" s="15">
        <f>'T 1'!I17</f>
        <v>8</v>
      </c>
      <c r="AJ17" s="15" t="e">
        <f t="shared" si="2"/>
        <v>#DIV/0!</v>
      </c>
      <c r="AK17" s="15" t="e">
        <f t="shared" si="3"/>
        <v>#DIV/0!</v>
      </c>
      <c r="AL17" s="15"/>
      <c r="AM17" s="14"/>
    </row>
    <row r="18" spans="2:39" ht="21.75" customHeight="1">
      <c r="B18" s="58">
        <f t="shared" si="4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 t="e">
        <f t="shared" si="0"/>
        <v>#DIV/0!</v>
      </c>
      <c r="AG18" s="15" t="e">
        <f t="shared" si="1"/>
        <v>#DIV/0!</v>
      </c>
      <c r="AH18" s="15" t="e">
        <f>SUM('A 3'!AE18)</f>
        <v>#DIV/0!</v>
      </c>
      <c r="AI18" s="15">
        <f>'T 1'!I18</f>
        <v>9</v>
      </c>
      <c r="AJ18" s="15" t="e">
        <f t="shared" si="2"/>
        <v>#DIV/0!</v>
      </c>
      <c r="AK18" s="15" t="e">
        <f t="shared" si="3"/>
        <v>#DIV/0!</v>
      </c>
      <c r="AL18" s="15"/>
      <c r="AM18" s="14"/>
    </row>
    <row r="19" spans="2:39" ht="21.75" customHeight="1">
      <c r="B19" s="58">
        <f t="shared" si="4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 t="e">
        <f t="shared" si="0"/>
        <v>#DIV/0!</v>
      </c>
      <c r="AG19" s="15" t="e">
        <f t="shared" si="1"/>
        <v>#DIV/0!</v>
      </c>
      <c r="AH19" s="15" t="e">
        <f>SUM('A 3'!AE19)</f>
        <v>#DIV/0!</v>
      </c>
      <c r="AI19" s="15">
        <f>'T 1'!I19</f>
        <v>8</v>
      </c>
      <c r="AJ19" s="15" t="e">
        <f t="shared" si="2"/>
        <v>#DIV/0!</v>
      </c>
      <c r="AK19" s="15" t="e">
        <f t="shared" si="3"/>
        <v>#DIV/0!</v>
      </c>
      <c r="AL19" s="15"/>
      <c r="AM19" s="14"/>
    </row>
    <row r="20" spans="2:39" ht="21.75" customHeight="1">
      <c r="B20" s="58">
        <f t="shared" si="4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 t="e">
        <f t="shared" si="0"/>
        <v>#DIV/0!</v>
      </c>
      <c r="AG20" s="15" t="e">
        <f t="shared" si="1"/>
        <v>#DIV/0!</v>
      </c>
      <c r="AH20" s="15" t="e">
        <f>SUM('A 3'!AE20)</f>
        <v>#DIV/0!</v>
      </c>
      <c r="AI20" s="15">
        <f>'T 1'!I20</f>
        <v>5.5</v>
      </c>
      <c r="AJ20" s="15" t="e">
        <f t="shared" si="2"/>
        <v>#DIV/0!</v>
      </c>
      <c r="AK20" s="15" t="e">
        <f t="shared" si="3"/>
        <v>#DIV/0!</v>
      </c>
      <c r="AL20" s="15"/>
      <c r="AM20" s="14"/>
    </row>
    <row r="21" spans="2:39" ht="21.75" customHeight="1">
      <c r="B21" s="58">
        <f t="shared" si="4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 t="e">
        <f t="shared" si="0"/>
        <v>#DIV/0!</v>
      </c>
      <c r="AG21" s="15" t="e">
        <f t="shared" si="1"/>
        <v>#DIV/0!</v>
      </c>
      <c r="AH21" s="15" t="e">
        <f>SUM('A 3'!AE21)</f>
        <v>#DIV/0!</v>
      </c>
      <c r="AI21" s="15">
        <f>'T 1'!I21</f>
        <v>6</v>
      </c>
      <c r="AJ21" s="15" t="e">
        <f t="shared" si="2"/>
        <v>#DIV/0!</v>
      </c>
      <c r="AK21" s="15" t="e">
        <f t="shared" si="3"/>
        <v>#DIV/0!</v>
      </c>
      <c r="AL21" s="15"/>
      <c r="AM21" s="14"/>
    </row>
    <row r="22" spans="2:39" ht="21.75" customHeight="1">
      <c r="B22" s="58">
        <f t="shared" si="4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 t="e">
        <f t="shared" si="0"/>
        <v>#DIV/0!</v>
      </c>
      <c r="AG22" s="15" t="e">
        <f t="shared" si="1"/>
        <v>#DIV/0!</v>
      </c>
      <c r="AH22" s="15" t="e">
        <f>SUM('A 3'!AE22)</f>
        <v>#DIV/0!</v>
      </c>
      <c r="AI22" s="15">
        <f>'T 1'!I22</f>
        <v>0</v>
      </c>
      <c r="AJ22" s="15" t="e">
        <f t="shared" si="2"/>
        <v>#DIV/0!</v>
      </c>
      <c r="AK22" s="15" t="e">
        <f t="shared" si="3"/>
        <v>#DIV/0!</v>
      </c>
      <c r="AL22" s="15"/>
      <c r="AM22" s="14"/>
    </row>
    <row r="23" spans="2:39" ht="21.75" customHeight="1">
      <c r="B23" s="58">
        <f t="shared" si="4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 t="e">
        <f t="shared" si="0"/>
        <v>#DIV/0!</v>
      </c>
      <c r="AG23" s="15" t="e">
        <f t="shared" si="1"/>
        <v>#DIV/0!</v>
      </c>
      <c r="AH23" s="15" t="e">
        <f>SUM('A 3'!AE23)</f>
        <v>#DIV/0!</v>
      </c>
      <c r="AI23" s="15">
        <f>'T 1'!I23</f>
        <v>6</v>
      </c>
      <c r="AJ23" s="15" t="e">
        <f t="shared" si="2"/>
        <v>#DIV/0!</v>
      </c>
      <c r="AK23" s="15" t="e">
        <f t="shared" si="3"/>
        <v>#DIV/0!</v>
      </c>
      <c r="AL23" s="15"/>
      <c r="AM23" s="14"/>
    </row>
    <row r="24" spans="2:39" ht="21.75" customHeight="1">
      <c r="B24" s="58">
        <f t="shared" si="4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 t="e">
        <f t="shared" si="0"/>
        <v>#DIV/0!</v>
      </c>
      <c r="AG24" s="15" t="e">
        <f t="shared" si="1"/>
        <v>#DIV/0!</v>
      </c>
      <c r="AH24" s="15" t="e">
        <f>SUM('A 3'!AE24)</f>
        <v>#DIV/0!</v>
      </c>
      <c r="AI24" s="15">
        <f>'T 1'!I24</f>
        <v>2</v>
      </c>
      <c r="AJ24" s="15" t="e">
        <f t="shared" si="2"/>
        <v>#DIV/0!</v>
      </c>
      <c r="AK24" s="15" t="e">
        <f t="shared" si="3"/>
        <v>#DIV/0!</v>
      </c>
      <c r="AL24" s="15"/>
      <c r="AM24" s="14"/>
    </row>
    <row r="25" spans="2:39" ht="21.75" customHeight="1">
      <c r="B25" s="58">
        <f t="shared" si="4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 t="e">
        <f t="shared" si="0"/>
        <v>#DIV/0!</v>
      </c>
      <c r="AG25" s="15" t="e">
        <f t="shared" si="1"/>
        <v>#DIV/0!</v>
      </c>
      <c r="AH25" s="15" t="e">
        <f>SUM('A 3'!AE25)</f>
        <v>#DIV/0!</v>
      </c>
      <c r="AI25" s="15">
        <f>'T 1'!I25</f>
        <v>0</v>
      </c>
      <c r="AJ25" s="15" t="e">
        <f t="shared" si="2"/>
        <v>#DIV/0!</v>
      </c>
      <c r="AK25" s="15" t="e">
        <f t="shared" si="3"/>
        <v>#DIV/0!</v>
      </c>
      <c r="AL25" s="15"/>
      <c r="AM25" s="14"/>
    </row>
    <row r="26" spans="2:39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5"/>
      <c r="AH26" s="15"/>
      <c r="AI26" s="15"/>
      <c r="AJ26" s="15"/>
      <c r="AK26" s="15"/>
      <c r="AL26" s="15"/>
      <c r="AM26" s="14"/>
    </row>
    <row r="27" spans="2:39" ht="12.75" customHeight="1">
      <c r="B27" s="10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 aca="true" t="shared" si="5" ref="I27:AK27">AVERAGE(I6:I23)</f>
        <v>#DIV/0!</v>
      </c>
      <c r="J27" s="44" t="e">
        <f t="shared" si="5"/>
        <v>#DIV/0!</v>
      </c>
      <c r="K27" s="44" t="e">
        <f t="shared" si="5"/>
        <v>#DIV/0!</v>
      </c>
      <c r="L27" s="44" t="e">
        <f t="shared" si="5"/>
        <v>#DIV/0!</v>
      </c>
      <c r="M27" s="44" t="e">
        <f t="shared" si="5"/>
        <v>#DIV/0!</v>
      </c>
      <c r="N27" s="44" t="e">
        <f t="shared" si="5"/>
        <v>#DIV/0!</v>
      </c>
      <c r="O27" s="44" t="e">
        <f t="shared" si="5"/>
        <v>#DIV/0!</v>
      </c>
      <c r="P27" s="44" t="e">
        <f t="shared" si="5"/>
        <v>#DIV/0!</v>
      </c>
      <c r="Q27" s="44" t="e">
        <f t="shared" si="5"/>
        <v>#DIV/0!</v>
      </c>
      <c r="R27" s="44" t="e">
        <f t="shared" si="5"/>
        <v>#DIV/0!</v>
      </c>
      <c r="S27" s="44" t="e">
        <f t="shared" si="5"/>
        <v>#DIV/0!</v>
      </c>
      <c r="T27" s="44" t="e">
        <f t="shared" si="5"/>
        <v>#DIV/0!</v>
      </c>
      <c r="U27" s="44" t="e">
        <f t="shared" si="5"/>
        <v>#DIV/0!</v>
      </c>
      <c r="V27" s="44" t="e">
        <f t="shared" si="5"/>
        <v>#DIV/0!</v>
      </c>
      <c r="W27" s="44" t="e">
        <f t="shared" si="5"/>
        <v>#DIV/0!</v>
      </c>
      <c r="X27" s="44" t="e">
        <f t="shared" si="5"/>
        <v>#DIV/0!</v>
      </c>
      <c r="Y27" s="44" t="e">
        <f t="shared" si="5"/>
        <v>#DIV/0!</v>
      </c>
      <c r="Z27" s="44" t="e">
        <f t="shared" si="5"/>
        <v>#DIV/0!</v>
      </c>
      <c r="AA27" s="44" t="e">
        <f t="shared" si="5"/>
        <v>#DIV/0!</v>
      </c>
      <c r="AB27" s="44" t="e">
        <f t="shared" si="5"/>
        <v>#DIV/0!</v>
      </c>
      <c r="AC27" s="44" t="e">
        <f t="shared" si="5"/>
        <v>#DIV/0!</v>
      </c>
      <c r="AD27" s="44" t="e">
        <f t="shared" si="5"/>
        <v>#DIV/0!</v>
      </c>
      <c r="AE27" s="44" t="e">
        <f t="shared" si="5"/>
        <v>#DIV/0!</v>
      </c>
      <c r="AF27" s="44" t="e">
        <f t="shared" si="5"/>
        <v>#DIV/0!</v>
      </c>
      <c r="AG27" s="44" t="e">
        <f t="shared" si="5"/>
        <v>#DIV/0!</v>
      </c>
      <c r="AH27" s="44" t="e">
        <f t="shared" si="5"/>
        <v>#DIV/0!</v>
      </c>
      <c r="AI27" s="44">
        <f t="shared" si="5"/>
        <v>5.872222222222223</v>
      </c>
      <c r="AJ27" s="44" t="e">
        <f t="shared" si="5"/>
        <v>#DIV/0!</v>
      </c>
      <c r="AK27" s="44" t="e">
        <f t="shared" si="5"/>
        <v>#DIV/0!</v>
      </c>
      <c r="AL27" s="44"/>
      <c r="AM27" s="14"/>
    </row>
    <row r="28" spans="2:39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 aca="true" t="shared" si="6" ref="I28:AK28">AVERAGE(I7,I9:I11,I13:I14,I16:I19,I21:I23)</f>
        <v>#DIV/0!</v>
      </c>
      <c r="J28" s="43" t="e">
        <f t="shared" si="6"/>
        <v>#DIV/0!</v>
      </c>
      <c r="K28" s="43" t="e">
        <f t="shared" si="6"/>
        <v>#DIV/0!</v>
      </c>
      <c r="L28" s="43" t="e">
        <f t="shared" si="6"/>
        <v>#DIV/0!</v>
      </c>
      <c r="M28" s="43" t="e">
        <f t="shared" si="6"/>
        <v>#DIV/0!</v>
      </c>
      <c r="N28" s="43" t="e">
        <f t="shared" si="6"/>
        <v>#DIV/0!</v>
      </c>
      <c r="O28" s="43" t="e">
        <f t="shared" si="6"/>
        <v>#DIV/0!</v>
      </c>
      <c r="P28" s="43" t="e">
        <f t="shared" si="6"/>
        <v>#DIV/0!</v>
      </c>
      <c r="Q28" s="43" t="e">
        <f t="shared" si="6"/>
        <v>#DIV/0!</v>
      </c>
      <c r="R28" s="43" t="e">
        <f t="shared" si="6"/>
        <v>#DIV/0!</v>
      </c>
      <c r="S28" s="43" t="e">
        <f t="shared" si="6"/>
        <v>#DIV/0!</v>
      </c>
      <c r="T28" s="43" t="e">
        <f t="shared" si="6"/>
        <v>#DIV/0!</v>
      </c>
      <c r="U28" s="43" t="e">
        <f t="shared" si="6"/>
        <v>#DIV/0!</v>
      </c>
      <c r="V28" s="43" t="e">
        <f t="shared" si="6"/>
        <v>#DIV/0!</v>
      </c>
      <c r="W28" s="43" t="e">
        <f t="shared" si="6"/>
        <v>#DIV/0!</v>
      </c>
      <c r="X28" s="43" t="e">
        <f t="shared" si="6"/>
        <v>#DIV/0!</v>
      </c>
      <c r="Y28" s="43" t="e">
        <f t="shared" si="6"/>
        <v>#DIV/0!</v>
      </c>
      <c r="Z28" s="43" t="e">
        <f t="shared" si="6"/>
        <v>#DIV/0!</v>
      </c>
      <c r="AA28" s="43" t="e">
        <f t="shared" si="6"/>
        <v>#DIV/0!</v>
      </c>
      <c r="AB28" s="43" t="e">
        <f t="shared" si="6"/>
        <v>#DIV/0!</v>
      </c>
      <c r="AC28" s="43" t="e">
        <f t="shared" si="6"/>
        <v>#DIV/0!</v>
      </c>
      <c r="AD28" s="43" t="e">
        <f t="shared" si="6"/>
        <v>#DIV/0!</v>
      </c>
      <c r="AE28" s="43" t="e">
        <f t="shared" si="6"/>
        <v>#DIV/0!</v>
      </c>
      <c r="AF28" s="43" t="e">
        <f t="shared" si="6"/>
        <v>#DIV/0!</v>
      </c>
      <c r="AG28" s="43" t="e">
        <f t="shared" si="6"/>
        <v>#DIV/0!</v>
      </c>
      <c r="AH28" s="43" t="e">
        <f t="shared" si="6"/>
        <v>#DIV/0!</v>
      </c>
      <c r="AI28" s="43">
        <f t="shared" si="6"/>
        <v>6.346153846153846</v>
      </c>
      <c r="AJ28" s="43" t="e">
        <f t="shared" si="6"/>
        <v>#DIV/0!</v>
      </c>
      <c r="AK28" s="43" t="e">
        <f t="shared" si="6"/>
        <v>#DIV/0!</v>
      </c>
      <c r="AL28" s="43"/>
      <c r="AM28" s="14"/>
    </row>
    <row r="29" spans="2:39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 aca="true" t="shared" si="7" ref="I29:AK29">AVERAGE(I6,I8,I12,I15,I20)</f>
        <v>#DIV/0!</v>
      </c>
      <c r="J29" s="41" t="e">
        <f t="shared" si="7"/>
        <v>#DIV/0!</v>
      </c>
      <c r="K29" s="41" t="e">
        <f t="shared" si="7"/>
        <v>#DIV/0!</v>
      </c>
      <c r="L29" s="41" t="e">
        <f t="shared" si="7"/>
        <v>#DIV/0!</v>
      </c>
      <c r="M29" s="41" t="e">
        <f t="shared" si="7"/>
        <v>#DIV/0!</v>
      </c>
      <c r="N29" s="41" t="e">
        <f t="shared" si="7"/>
        <v>#DIV/0!</v>
      </c>
      <c r="O29" s="41" t="e">
        <f t="shared" si="7"/>
        <v>#DIV/0!</v>
      </c>
      <c r="P29" s="41" t="e">
        <f t="shared" si="7"/>
        <v>#DIV/0!</v>
      </c>
      <c r="Q29" s="41" t="e">
        <f t="shared" si="7"/>
        <v>#DIV/0!</v>
      </c>
      <c r="R29" s="41" t="e">
        <f t="shared" si="7"/>
        <v>#DIV/0!</v>
      </c>
      <c r="S29" s="41" t="e">
        <f t="shared" si="7"/>
        <v>#DIV/0!</v>
      </c>
      <c r="T29" s="41" t="e">
        <f t="shared" si="7"/>
        <v>#DIV/0!</v>
      </c>
      <c r="U29" s="41" t="e">
        <f t="shared" si="7"/>
        <v>#DIV/0!</v>
      </c>
      <c r="V29" s="41" t="e">
        <f t="shared" si="7"/>
        <v>#DIV/0!</v>
      </c>
      <c r="W29" s="41" t="e">
        <f t="shared" si="7"/>
        <v>#DIV/0!</v>
      </c>
      <c r="X29" s="41" t="e">
        <f t="shared" si="7"/>
        <v>#DIV/0!</v>
      </c>
      <c r="Y29" s="41" t="e">
        <f t="shared" si="7"/>
        <v>#DIV/0!</v>
      </c>
      <c r="Z29" s="41" t="e">
        <f t="shared" si="7"/>
        <v>#DIV/0!</v>
      </c>
      <c r="AA29" s="41" t="e">
        <f t="shared" si="7"/>
        <v>#DIV/0!</v>
      </c>
      <c r="AB29" s="41" t="e">
        <f t="shared" si="7"/>
        <v>#DIV/0!</v>
      </c>
      <c r="AC29" s="41" t="e">
        <f t="shared" si="7"/>
        <v>#DIV/0!</v>
      </c>
      <c r="AD29" s="41" t="e">
        <f t="shared" si="7"/>
        <v>#DIV/0!</v>
      </c>
      <c r="AE29" s="41" t="e">
        <f t="shared" si="7"/>
        <v>#DIV/0!</v>
      </c>
      <c r="AF29" s="41" t="e">
        <f t="shared" si="7"/>
        <v>#DIV/0!</v>
      </c>
      <c r="AG29" s="41" t="e">
        <f t="shared" si="7"/>
        <v>#DIV/0!</v>
      </c>
      <c r="AH29" s="41" t="e">
        <f t="shared" si="7"/>
        <v>#DIV/0!</v>
      </c>
      <c r="AI29" s="41">
        <f t="shared" si="7"/>
        <v>4.64</v>
      </c>
      <c r="AJ29" s="41" t="e">
        <f t="shared" si="7"/>
        <v>#DIV/0!</v>
      </c>
      <c r="AK29" s="41" t="e">
        <f t="shared" si="7"/>
        <v>#DIV/0!</v>
      </c>
      <c r="AL29" s="41"/>
      <c r="AM29" s="14"/>
    </row>
    <row r="30" spans="2:39" ht="30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7"/>
      <c r="AH30" s="17"/>
      <c r="AI30" s="17"/>
      <c r="AJ30" s="17"/>
      <c r="AK30" s="17"/>
      <c r="AL30" s="17"/>
      <c r="AM30" s="19"/>
    </row>
  </sheetData>
  <sheetProtection/>
  <conditionalFormatting sqref="AG6:AL26 H6:AE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33" right="0.32" top="0.24" bottom="0.1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L3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.7109375" style="0" customWidth="1"/>
    <col min="2" max="2" width="3.7109375" style="1" customWidth="1"/>
    <col min="3" max="5" width="20.7109375" style="0" customWidth="1"/>
    <col min="6" max="7" width="4.7109375" style="1" customWidth="1"/>
    <col min="8" max="8" width="16.7109375" style="0" customWidth="1"/>
    <col min="9" max="11" width="16.7109375" style="2" customWidth="1"/>
    <col min="12" max="12" width="3.7109375" style="66" customWidth="1"/>
    <col min="13" max="13" width="4.421875" style="0" customWidth="1"/>
    <col min="14" max="16" width="4.7109375" style="66" customWidth="1"/>
  </cols>
  <sheetData>
    <row r="1" spans="2:7" ht="13.5" thickBot="1">
      <c r="B1" s="5"/>
      <c r="C1" s="4"/>
      <c r="D1" s="4"/>
      <c r="E1" s="4"/>
      <c r="F1" s="5"/>
      <c r="G1" s="5"/>
    </row>
    <row r="2" spans="3:11" ht="24" thickBot="1">
      <c r="C2" s="80" t="s">
        <v>225</v>
      </c>
      <c r="D2" s="81"/>
      <c r="E2" s="81"/>
      <c r="F2" s="82"/>
      <c r="G2" s="82"/>
      <c r="H2" s="83"/>
      <c r="I2" s="83"/>
      <c r="J2" s="83"/>
      <c r="K2" s="84"/>
    </row>
    <row r="3" spans="8:11" ht="13.5" thickBot="1">
      <c r="H3" s="1"/>
      <c r="I3" s="1"/>
      <c r="J3" s="1"/>
      <c r="K3" s="1"/>
    </row>
    <row r="4" spans="2:12" ht="21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67"/>
    </row>
    <row r="5" spans="2:12" ht="21" customHeight="1">
      <c r="B5" s="58"/>
      <c r="C5" s="11"/>
      <c r="D5" s="12"/>
      <c r="E5" s="12"/>
      <c r="F5" s="13"/>
      <c r="G5" s="13"/>
      <c r="H5" s="13">
        <v>60</v>
      </c>
      <c r="I5" s="13">
        <v>20</v>
      </c>
      <c r="J5" s="13">
        <v>20</v>
      </c>
      <c r="K5" s="13">
        <v>100</v>
      </c>
      <c r="L5" s="68"/>
    </row>
    <row r="6" spans="2:12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5">
        <f>'El 1'!AM6</f>
        <v>8.722990777338604</v>
      </c>
      <c r="I6" s="15">
        <f>'Er 1'!T6</f>
        <v>8.432433712121213</v>
      </c>
      <c r="J6" s="15">
        <f>'J 1'!L6</f>
        <v>8</v>
      </c>
      <c r="K6" s="15">
        <f aca="true" t="shared" si="0" ref="K6:K13">SUM(H6*6+I6*2+J6*2)/10</f>
        <v>8.520281208827404</v>
      </c>
      <c r="L6" s="68"/>
    </row>
    <row r="7" spans="2:12" ht="21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5">
        <f>'El 1'!AM7</f>
        <v>7.099143610013176</v>
      </c>
      <c r="I7" s="15">
        <f>'Er 1'!T7</f>
        <v>6.731528622087133</v>
      </c>
      <c r="J7" s="15">
        <f>'J 1'!L7</f>
        <v>7</v>
      </c>
      <c r="K7" s="15">
        <f t="shared" si="0"/>
        <v>7.005791890425331</v>
      </c>
      <c r="L7" s="68"/>
    </row>
    <row r="8" spans="2:12" ht="21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5">
        <f>'El 1'!AM8</f>
        <v>6.8349802371541495</v>
      </c>
      <c r="I8" s="15">
        <f>'Er 1'!T8</f>
        <v>7.104498106060605</v>
      </c>
      <c r="J8" s="15">
        <f>'J 1'!L8</f>
        <v>8</v>
      </c>
      <c r="K8" s="15">
        <f t="shared" si="0"/>
        <v>7.121887763504612</v>
      </c>
      <c r="L8" s="68"/>
    </row>
    <row r="9" spans="2:12" ht="21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5">
        <f>'El 1'!AM9</f>
        <v>5.846837944664031</v>
      </c>
      <c r="I9" s="15">
        <f>'Er 1'!T9</f>
        <v>4.278590425531915</v>
      </c>
      <c r="J9" s="15">
        <f>'J 1'!L9</f>
        <v>6</v>
      </c>
      <c r="K9" s="15">
        <f t="shared" si="0"/>
        <v>5.5638208519048025</v>
      </c>
      <c r="L9" s="68">
        <v>5</v>
      </c>
    </row>
    <row r="10" spans="2:12" ht="21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5">
        <f>'El 1'!AM10</f>
        <v>9.242424242424242</v>
      </c>
      <c r="I10" s="15">
        <f>'Er 1'!T10</f>
        <v>8.452494934143871</v>
      </c>
      <c r="J10" s="15">
        <f>'J 1'!L10</f>
        <v>10</v>
      </c>
      <c r="K10" s="15">
        <f t="shared" si="0"/>
        <v>9.23595353228332</v>
      </c>
      <c r="L10" s="68"/>
    </row>
    <row r="11" spans="2:12" ht="21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5">
        <f>'El 1'!AM11</f>
        <v>9.053030303030303</v>
      </c>
      <c r="I11" s="15">
        <f>'Er 1'!T11</f>
        <v>7.7760195035461</v>
      </c>
      <c r="J11" s="15">
        <f>'J 1'!L11</f>
        <v>8</v>
      </c>
      <c r="K11" s="15">
        <f t="shared" si="0"/>
        <v>8.587022082527401</v>
      </c>
      <c r="L11" s="68"/>
    </row>
    <row r="12" spans="2:12" ht="21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5">
        <f>'El 1'!AM12</f>
        <v>6.597167325428195</v>
      </c>
      <c r="I12" s="15">
        <f>'Er 1'!T12</f>
        <v>7.564157196969697</v>
      </c>
      <c r="J12" s="15">
        <f>'J 1'!L12</f>
        <v>8</v>
      </c>
      <c r="K12" s="15">
        <f t="shared" si="0"/>
        <v>7.071131834650856</v>
      </c>
      <c r="L12" s="68"/>
    </row>
    <row r="13" spans="2:12" ht="21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5">
        <f>'El 1'!AM13</f>
        <v>8.431818181818182</v>
      </c>
      <c r="I13" s="15">
        <f>'Er 1'!T13</f>
        <v>7.39011524822695</v>
      </c>
      <c r="J13" s="15">
        <f>'J 1'!L13</f>
        <v>8</v>
      </c>
      <c r="K13" s="15">
        <f t="shared" si="0"/>
        <v>8.137113958736299</v>
      </c>
      <c r="L13" s="68"/>
    </row>
    <row r="14" spans="2:12" ht="21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5">
        <f>'El 1'!AM14</f>
        <v>7.1818181818181825</v>
      </c>
      <c r="I14" s="15">
        <f>'Er 1'!T14</f>
        <v>6.160112715298886</v>
      </c>
      <c r="J14" s="15">
        <f>'J 1'!L14</f>
        <v>7</v>
      </c>
      <c r="K14" s="15">
        <f>SUM(H14*6+I14*2+J14*2)/10</f>
        <v>6.941113452150686</v>
      </c>
      <c r="L14" s="68"/>
    </row>
    <row r="15" spans="2:12" ht="21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5">
        <f>'El 1'!AM15</f>
        <v>7.051515151515151</v>
      </c>
      <c r="I15" s="15">
        <f>'Er 1'!T15</f>
        <v>6.152698863636363</v>
      </c>
      <c r="J15" s="15">
        <f>'J 1'!L15</f>
        <v>7</v>
      </c>
      <c r="K15" s="15">
        <f aca="true" t="shared" si="2" ref="K15:K23">SUM(H15*6+I15*2+J15*2)/10</f>
        <v>6.8614488636363635</v>
      </c>
      <c r="L15" s="68">
        <v>5</v>
      </c>
    </row>
    <row r="16" spans="2:12" ht="21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5">
        <f>'El 1'!AM16</f>
        <v>7.628787878787879</v>
      </c>
      <c r="I16" s="15">
        <f>'Er 1'!T16</f>
        <v>6.367350557244174</v>
      </c>
      <c r="J16" s="15">
        <f>'J 1'!L16</f>
        <v>7</v>
      </c>
      <c r="K16" s="15">
        <f t="shared" si="2"/>
        <v>7.250742838721562</v>
      </c>
      <c r="L16" s="68"/>
    </row>
    <row r="17" spans="2:12" ht="21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5">
        <f>'El 1'!AM17</f>
        <v>7.961133069828722</v>
      </c>
      <c r="I17" s="15">
        <f>'Er 1'!T17</f>
        <v>6.720447061803444</v>
      </c>
      <c r="J17" s="15">
        <f>'J 1'!L17</f>
        <v>7</v>
      </c>
      <c r="K17" s="15">
        <f t="shared" si="2"/>
        <v>7.520769254257923</v>
      </c>
      <c r="L17" s="68"/>
    </row>
    <row r="18" spans="2:12" ht="21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5">
        <f>'El 1'!AM18</f>
        <v>8.984848484848484</v>
      </c>
      <c r="I18" s="15">
        <f>'Er 1'!T18</f>
        <v>7.905293819655522</v>
      </c>
      <c r="J18" s="15">
        <f>'J 1'!L18</f>
        <v>8</v>
      </c>
      <c r="K18" s="15">
        <f t="shared" si="2"/>
        <v>8.571967854840194</v>
      </c>
      <c r="L18" s="68"/>
    </row>
    <row r="19" spans="2:12" ht="21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5">
        <f>'El 1'!AM19</f>
        <v>8.674242424242424</v>
      </c>
      <c r="I19" s="15">
        <f>'Er 1'!T19</f>
        <v>7.128970364741641</v>
      </c>
      <c r="J19" s="15">
        <f>'J 1'!L19</f>
        <v>8</v>
      </c>
      <c r="K19" s="15">
        <f t="shared" si="2"/>
        <v>8.230339527493783</v>
      </c>
      <c r="L19" s="68"/>
    </row>
    <row r="20" spans="2:12" ht="21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5">
        <f>'El 1'!AM20</f>
        <v>7.8181818181818175</v>
      </c>
      <c r="I20" s="15">
        <f>'Er 1'!T20</f>
        <v>8.048153409090908</v>
      </c>
      <c r="J20" s="15">
        <f>'J 1'!L20</f>
        <v>7</v>
      </c>
      <c r="K20" s="15">
        <f t="shared" si="2"/>
        <v>7.700539772727272</v>
      </c>
      <c r="L20" s="68"/>
    </row>
    <row r="21" spans="2:12" ht="21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5">
        <f>'El 1'!AM21</f>
        <v>6.86133069828722</v>
      </c>
      <c r="I21" s="15">
        <f>'Er 1'!T21</f>
        <v>4.249708713272543</v>
      </c>
      <c r="J21" s="15">
        <f>'J 1'!L21</f>
        <v>6</v>
      </c>
      <c r="K21" s="15">
        <f t="shared" si="2"/>
        <v>6.166740161626841</v>
      </c>
      <c r="L21" s="68"/>
    </row>
    <row r="22" spans="2:12" ht="21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5">
        <f>'El 1'!AM22</f>
        <v>4.541172595520422</v>
      </c>
      <c r="I22" s="15">
        <f>'Er 1'!T22</f>
        <v>6.858175025329281</v>
      </c>
      <c r="J22" s="15">
        <f>'J 1'!L22</f>
        <v>5</v>
      </c>
      <c r="K22" s="15">
        <f t="shared" si="2"/>
        <v>5.09633856237811</v>
      </c>
      <c r="L22" s="68"/>
    </row>
    <row r="23" spans="2:12" ht="21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5">
        <f>'El 1'!AM23</f>
        <v>7.854166666666667</v>
      </c>
      <c r="I23" s="15">
        <f>'Er 1'!T23</f>
        <v>5.984137537993922</v>
      </c>
      <c r="J23" s="15">
        <f>'J 1'!L23</f>
        <v>8</v>
      </c>
      <c r="K23" s="15">
        <f t="shared" si="2"/>
        <v>7.509327507598785</v>
      </c>
      <c r="L23" s="68"/>
    </row>
    <row r="24" spans="2:12" ht="21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5">
        <f>'El 1'!AM24</f>
        <v>6.25</v>
      </c>
      <c r="I24" s="15">
        <f>'Er 1'!T24</f>
        <v>6.757528409090909</v>
      </c>
      <c r="J24" s="15">
        <f>'J 1'!L24</f>
        <v>8</v>
      </c>
      <c r="K24" s="15">
        <f>SUM(H24*6+I24*2+J24*2)/10</f>
        <v>6.7015056818181815</v>
      </c>
      <c r="L24" s="68"/>
    </row>
    <row r="25" spans="2:12" ht="21" customHeight="1">
      <c r="B25" s="58">
        <f t="shared" si="1"/>
        <v>20</v>
      </c>
      <c r="C25" s="107"/>
      <c r="D25" s="107"/>
      <c r="E25" s="107"/>
      <c r="F25" s="108"/>
      <c r="G25" s="108"/>
      <c r="H25" s="15"/>
      <c r="I25" s="15"/>
      <c r="J25" s="15"/>
      <c r="K25" s="15"/>
      <c r="L25" s="68"/>
    </row>
    <row r="26" spans="2:12" ht="21" customHeight="1">
      <c r="B26" s="58"/>
      <c r="C26" s="12"/>
      <c r="D26" s="12"/>
      <c r="E26" s="12"/>
      <c r="F26" s="13"/>
      <c r="G26" s="13"/>
      <c r="H26" s="15"/>
      <c r="I26" s="15"/>
      <c r="J26" s="15"/>
      <c r="K26" s="15"/>
      <c r="L26" s="68"/>
    </row>
    <row r="27" spans="2:12" ht="21" customHeight="1">
      <c r="B27" s="58"/>
      <c r="C27" s="12"/>
      <c r="D27" s="45"/>
      <c r="E27" s="12"/>
      <c r="F27" s="33" t="s">
        <v>6</v>
      </c>
      <c r="G27" s="33" t="s">
        <v>43</v>
      </c>
      <c r="H27" s="44">
        <f>AVERAGE(H6:H23)</f>
        <v>7.576977199531545</v>
      </c>
      <c r="I27" s="44">
        <f>AVERAGE(I6:I23)</f>
        <v>6.850271434264122</v>
      </c>
      <c r="J27" s="44">
        <f>AVERAGE(J6:J23)</f>
        <v>7.388888888888889</v>
      </c>
      <c r="K27" s="44">
        <f>AVERAGE(K6:K23)</f>
        <v>7.394018384349532</v>
      </c>
      <c r="L27" s="68"/>
    </row>
    <row r="28" spans="2:12" ht="21" customHeight="1">
      <c r="B28" s="58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7.643134944765379</v>
      </c>
      <c r="I28" s="43">
        <f>AVERAGE(I7,I9:I11,I13:I14,I16:I19,I21:I23)</f>
        <v>6.615611117605797</v>
      </c>
      <c r="J28" s="43">
        <f>AVERAGE(J7,J9:J11,J13:J14,J16:J19,J21:J23)</f>
        <v>7.3076923076923075</v>
      </c>
      <c r="K28" s="43">
        <f>AVERAGE(K7,K9:K11,K13:K14,K16:K19,K21:K23)</f>
        <v>7.37054165191885</v>
      </c>
      <c r="L28" s="68"/>
    </row>
    <row r="29" spans="2:12" ht="21" customHeight="1">
      <c r="B29" s="58"/>
      <c r="C29" s="12"/>
      <c r="D29" s="12"/>
      <c r="E29" s="12"/>
      <c r="F29" s="40" t="s">
        <v>6</v>
      </c>
      <c r="G29" s="40" t="s">
        <v>45</v>
      </c>
      <c r="H29" s="41">
        <f>AVERAGE(H6,H8,H12,H15,H20)</f>
        <v>7.404967061923584</v>
      </c>
      <c r="I29" s="41">
        <f>AVERAGE(I6,I8,I12,I15,I20)</f>
        <v>7.460388257575758</v>
      </c>
      <c r="J29" s="41">
        <f>AVERAGE(J6,J8,J12,J15,J20)</f>
        <v>7.6</v>
      </c>
      <c r="K29" s="41">
        <f>AVERAGE(K6,K8,K12,K15,K20)</f>
        <v>7.455057888669302</v>
      </c>
      <c r="L29" s="68"/>
    </row>
    <row r="30" spans="2:12" ht="21" customHeight="1" thickBot="1">
      <c r="B30" s="59"/>
      <c r="C30" s="17"/>
      <c r="D30" s="17"/>
      <c r="E30" s="17"/>
      <c r="F30" s="18"/>
      <c r="G30" s="18"/>
      <c r="H30" s="17"/>
      <c r="I30" s="38"/>
      <c r="J30" s="38"/>
      <c r="K30" s="38"/>
      <c r="L30" s="69"/>
    </row>
  </sheetData>
  <sheetProtection/>
  <conditionalFormatting sqref="H25:K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conditionalFormatting sqref="H6:K24">
    <cfRule type="cellIs" priority="7" dxfId="101" operator="lessThan" stopIfTrue="1">
      <formula>5</formula>
    </cfRule>
    <cfRule type="cellIs" priority="8" dxfId="100" operator="between" stopIfTrue="1">
      <formula>5</formula>
      <formula>8</formula>
    </cfRule>
    <cfRule type="cellIs" priority="9" dxfId="99" operator="greaterThan" stopIfTrue="1">
      <formula>8</formula>
    </cfRule>
  </conditionalFormatting>
  <printOptions/>
  <pageMargins left="0.19" right="0.28" top="0.41" bottom="0.33" header="0" footer="0"/>
  <pageSetup fitToHeight="1" fitToWidth="1" horizontalDpi="300" verticalDpi="300" orientation="landscape" paperSize="9" scale="9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U30"/>
  <sheetViews>
    <sheetView zoomScalePageLayoutView="0" workbookViewId="0" topLeftCell="C1">
      <selection activeCell="C23" sqref="C23:C24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6.7109375" style="1" customWidth="1"/>
    <col min="9" max="11" width="6.7109375" style="2" customWidth="1"/>
    <col min="12" max="12" width="7.7109375" style="2" customWidth="1"/>
    <col min="13" max="16" width="6.7109375" style="2" customWidth="1"/>
    <col min="17" max="17" width="6.7109375" style="0" customWidth="1"/>
    <col min="18" max="18" width="7.28125" style="0" customWidth="1"/>
    <col min="19" max="19" width="6.7109375" style="0" customWidth="1"/>
    <col min="20" max="20" width="8.28125" style="0" customWidth="1"/>
    <col min="21" max="21" width="2.71093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20" ht="24" thickBot="1">
      <c r="C2" s="80" t="s">
        <v>152</v>
      </c>
      <c r="D2" s="81"/>
      <c r="E2" s="81"/>
      <c r="F2" s="82"/>
      <c r="G2" s="82"/>
      <c r="H2" s="86"/>
      <c r="I2" s="83"/>
      <c r="J2" s="83"/>
      <c r="K2" s="83"/>
      <c r="L2" s="83"/>
      <c r="M2" s="83"/>
      <c r="N2" s="83"/>
      <c r="O2" s="84"/>
      <c r="P2"/>
      <c r="Q2" s="1"/>
      <c r="R2" s="1"/>
      <c r="S2" s="1"/>
      <c r="T2" s="1"/>
    </row>
    <row r="3" spans="9:20" ht="13.5" thickBo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1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7" t="s">
        <v>2</v>
      </c>
      <c r="I4" s="7" t="s">
        <v>3</v>
      </c>
      <c r="J4" s="7" t="s">
        <v>1</v>
      </c>
      <c r="K4" s="7" t="s">
        <v>0</v>
      </c>
      <c r="L4" s="7" t="s">
        <v>156</v>
      </c>
      <c r="M4" s="7" t="s">
        <v>2</v>
      </c>
      <c r="N4" s="7" t="s">
        <v>3</v>
      </c>
      <c r="O4" s="7" t="s">
        <v>1</v>
      </c>
      <c r="P4" s="7" t="s">
        <v>0</v>
      </c>
      <c r="Q4" s="7" t="s">
        <v>156</v>
      </c>
      <c r="R4" s="51" t="s">
        <v>50</v>
      </c>
      <c r="S4" s="8" t="s">
        <v>18</v>
      </c>
      <c r="T4" s="51" t="s">
        <v>51</v>
      </c>
      <c r="U4" s="23"/>
    </row>
    <row r="5" spans="2:21" ht="15" customHeight="1">
      <c r="B5" s="30"/>
      <c r="C5" s="31"/>
      <c r="D5" s="31"/>
      <c r="E5" s="31"/>
      <c r="F5" s="27"/>
      <c r="G5" s="27"/>
      <c r="H5" s="27"/>
      <c r="I5" s="27"/>
      <c r="J5" s="27"/>
      <c r="K5" s="27"/>
      <c r="L5" s="27"/>
      <c r="M5" s="27">
        <v>1.25</v>
      </c>
      <c r="N5" s="27">
        <v>1.25</v>
      </c>
      <c r="O5" s="27">
        <v>1.25</v>
      </c>
      <c r="P5" s="27">
        <v>1.25</v>
      </c>
      <c r="Q5" s="27">
        <v>5</v>
      </c>
      <c r="R5" s="32">
        <v>10</v>
      </c>
      <c r="S5" s="32">
        <v>10</v>
      </c>
      <c r="T5" s="32">
        <v>20</v>
      </c>
      <c r="U5" s="21"/>
    </row>
    <row r="6" spans="2:21" ht="16.5" customHeight="1">
      <c r="B6" s="10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47">
        <v>1.95</v>
      </c>
      <c r="I6" s="48">
        <v>6.2</v>
      </c>
      <c r="J6" s="47">
        <v>20</v>
      </c>
      <c r="K6" s="47">
        <v>31</v>
      </c>
      <c r="L6" s="47">
        <v>1300</v>
      </c>
      <c r="M6" s="46">
        <f>SUM(H6)/0.24</f>
        <v>8.125</v>
      </c>
      <c r="N6" s="46">
        <f>SUM(I6)</f>
        <v>6.2</v>
      </c>
      <c r="O6" s="46">
        <f>SUM(J6)/5</f>
        <v>4</v>
      </c>
      <c r="P6" s="46">
        <f>SUM(K6)/3.3</f>
        <v>9.393939393939394</v>
      </c>
      <c r="Q6" s="46">
        <f>L6*0.7%</f>
        <v>9.1</v>
      </c>
      <c r="R6" s="74">
        <f aca="true" t="shared" si="0" ref="R6:R11">SUM(M6+N6+O6+P6+Q6*4)/8</f>
        <v>8.014867424242425</v>
      </c>
      <c r="S6" s="13">
        <f>'T1'!Z6</f>
        <v>8.85</v>
      </c>
      <c r="T6" s="46">
        <f aca="true" t="shared" si="1" ref="T6:T13">(R6+S6)/2</f>
        <v>8.432433712121213</v>
      </c>
      <c r="U6" s="25"/>
    </row>
    <row r="7" spans="2:21" ht="16.5" customHeight="1">
      <c r="B7" s="10">
        <f aca="true" t="shared" si="2" ref="B7:B24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47">
        <v>1.7</v>
      </c>
      <c r="I7" s="48">
        <v>4.3</v>
      </c>
      <c r="J7" s="47">
        <v>19</v>
      </c>
      <c r="K7" s="47">
        <v>14</v>
      </c>
      <c r="L7" s="47">
        <v>800</v>
      </c>
      <c r="M7" s="46">
        <f>SUM(H7)/0.21</f>
        <v>8.095238095238095</v>
      </c>
      <c r="N7" s="46">
        <f>SUM(I7)+1</f>
        <v>5.3</v>
      </c>
      <c r="O7" s="46">
        <f>SUM(J7)/4.7</f>
        <v>4.042553191489362</v>
      </c>
      <c r="P7" s="46">
        <f>SUM(K7)/3</f>
        <v>4.666666666666667</v>
      </c>
      <c r="Q7" s="46">
        <f>L7*0.9%</f>
        <v>7.200000000000001</v>
      </c>
      <c r="R7" s="74">
        <f t="shared" si="0"/>
        <v>6.363057244174266</v>
      </c>
      <c r="S7" s="13">
        <f>'T1'!Z7</f>
        <v>7.1000000000000005</v>
      </c>
      <c r="T7" s="46">
        <f t="shared" si="1"/>
        <v>6.731528622087133</v>
      </c>
      <c r="U7" s="25"/>
    </row>
    <row r="8" spans="2:21" ht="16.5" customHeight="1">
      <c r="B8" s="10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47">
        <v>1.85</v>
      </c>
      <c r="I8" s="48">
        <v>5</v>
      </c>
      <c r="J8" s="47">
        <v>28</v>
      </c>
      <c r="K8" s="47">
        <v>21</v>
      </c>
      <c r="L8" s="47">
        <v>1050</v>
      </c>
      <c r="M8" s="46">
        <f>SUM(H8)/0.24</f>
        <v>7.708333333333334</v>
      </c>
      <c r="N8" s="46">
        <f>SUM(I8)</f>
        <v>5</v>
      </c>
      <c r="O8" s="46">
        <f>SUM(J8)/5</f>
        <v>5.6</v>
      </c>
      <c r="P8" s="46">
        <f>SUM(K8)/3.3</f>
        <v>6.363636363636364</v>
      </c>
      <c r="Q8" s="46">
        <f>L8*0.7%</f>
        <v>7.35</v>
      </c>
      <c r="R8" s="74">
        <f>SUM(M8+N8+O8+P8+Q8*4)/8</f>
        <v>6.758996212121212</v>
      </c>
      <c r="S8" s="13">
        <f>'T1'!Z8</f>
        <v>7.449999999999999</v>
      </c>
      <c r="T8" s="46">
        <f t="shared" si="1"/>
        <v>7.104498106060605</v>
      </c>
      <c r="U8" s="25"/>
    </row>
    <row r="9" spans="2:21" ht="16.5" customHeight="1">
      <c r="B9" s="10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47">
        <v>1.05</v>
      </c>
      <c r="I9" s="48">
        <v>5.3</v>
      </c>
      <c r="J9" s="47">
        <v>28</v>
      </c>
      <c r="K9" s="47">
        <v>12</v>
      </c>
      <c r="L9" s="47"/>
      <c r="M9" s="46">
        <f>SUM(H9)/0.21</f>
        <v>5</v>
      </c>
      <c r="N9" s="46">
        <f>SUM(I9)+1</f>
        <v>6.3</v>
      </c>
      <c r="O9" s="46">
        <f>SUM(J9)/4.7</f>
        <v>5.957446808510638</v>
      </c>
      <c r="P9" s="46">
        <f>SUM(K9)/3</f>
        <v>4</v>
      </c>
      <c r="Q9" s="46">
        <f aca="true" t="shared" si="3" ref="Q9:Q23">L9*0.9%</f>
        <v>0</v>
      </c>
      <c r="R9" s="74">
        <f t="shared" si="0"/>
        <v>2.65718085106383</v>
      </c>
      <c r="S9" s="13">
        <f>'T1'!Z9</f>
        <v>5.9</v>
      </c>
      <c r="T9" s="46">
        <f t="shared" si="1"/>
        <v>4.278590425531915</v>
      </c>
      <c r="U9" s="25"/>
    </row>
    <row r="10" spans="2:21" ht="16.5" customHeight="1">
      <c r="B10" s="10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47">
        <v>1.35</v>
      </c>
      <c r="I10" s="48">
        <v>4.3</v>
      </c>
      <c r="J10" s="47">
        <v>27</v>
      </c>
      <c r="K10" s="47">
        <v>26</v>
      </c>
      <c r="L10" s="47">
        <v>875</v>
      </c>
      <c r="M10" s="46">
        <f>SUM(H10)/0.21</f>
        <v>6.428571428571429</v>
      </c>
      <c r="N10" s="46">
        <f>SUM(I10)+1</f>
        <v>5.3</v>
      </c>
      <c r="O10" s="46">
        <f>SUM(J10)/4.7</f>
        <v>5.74468085106383</v>
      </c>
      <c r="P10" s="46">
        <f>SUM(K10)/3</f>
        <v>8.666666666666666</v>
      </c>
      <c r="Q10" s="46">
        <f t="shared" si="3"/>
        <v>7.875000000000001</v>
      </c>
      <c r="R10" s="74">
        <f t="shared" si="0"/>
        <v>7.204989868287742</v>
      </c>
      <c r="S10" s="13">
        <f>'T1'!Z10</f>
        <v>9.7</v>
      </c>
      <c r="T10" s="46">
        <f t="shared" si="1"/>
        <v>8.452494934143871</v>
      </c>
      <c r="U10" s="25"/>
    </row>
    <row r="11" spans="2:21" ht="16.5" customHeight="1">
      <c r="B11" s="10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47">
        <v>1.4</v>
      </c>
      <c r="I11" s="48">
        <v>3.9</v>
      </c>
      <c r="J11" s="47">
        <v>30</v>
      </c>
      <c r="K11" s="47">
        <v>26</v>
      </c>
      <c r="L11" s="47">
        <v>650</v>
      </c>
      <c r="M11" s="46">
        <f>SUM(H11)/0.21</f>
        <v>6.666666666666666</v>
      </c>
      <c r="N11" s="46">
        <f>SUM(I11)+1</f>
        <v>4.9</v>
      </c>
      <c r="O11" s="46">
        <f>SUM(J11)/4.7</f>
        <v>6.382978723404255</v>
      </c>
      <c r="P11" s="46">
        <f>SUM(K11)/3</f>
        <v>8.666666666666666</v>
      </c>
      <c r="Q11" s="46">
        <f t="shared" si="3"/>
        <v>5.8500000000000005</v>
      </c>
      <c r="R11" s="74">
        <f t="shared" si="0"/>
        <v>6.252039007092199</v>
      </c>
      <c r="S11" s="13">
        <f>'T1'!Z11</f>
        <v>9.3</v>
      </c>
      <c r="T11" s="46">
        <f t="shared" si="1"/>
        <v>7.7760195035461</v>
      </c>
      <c r="U11" s="25"/>
    </row>
    <row r="12" spans="2:21" ht="16.5" customHeight="1">
      <c r="B12" s="10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47">
        <v>2.05</v>
      </c>
      <c r="I12" s="48">
        <v>7</v>
      </c>
      <c r="J12" s="47">
        <v>21</v>
      </c>
      <c r="K12" s="47">
        <v>28</v>
      </c>
      <c r="L12" s="47">
        <v>1300</v>
      </c>
      <c r="M12" s="46">
        <f>SUM(H12)/0.24</f>
        <v>8.541666666666666</v>
      </c>
      <c r="N12" s="46">
        <f>SUM(I12)</f>
        <v>7</v>
      </c>
      <c r="O12" s="46">
        <f>SUM(J12)/5</f>
        <v>4.2</v>
      </c>
      <c r="P12" s="46">
        <f>SUM(K12)/3.3</f>
        <v>8.484848484848484</v>
      </c>
      <c r="Q12" s="46">
        <f>L12*0.7%</f>
        <v>9.1</v>
      </c>
      <c r="R12" s="74">
        <f>SUM(M12+N12+O12+P12+Q12*4)/8</f>
        <v>8.078314393939394</v>
      </c>
      <c r="S12" s="13">
        <f>'T1'!Z12</f>
        <v>7.05</v>
      </c>
      <c r="T12" s="46">
        <f t="shared" si="1"/>
        <v>7.564157196969697</v>
      </c>
      <c r="U12" s="25"/>
    </row>
    <row r="13" spans="2:21" ht="16.5" customHeight="1">
      <c r="B13" s="10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47">
        <v>1.75</v>
      </c>
      <c r="I13" s="48">
        <v>4.3</v>
      </c>
      <c r="J13" s="47">
        <v>32</v>
      </c>
      <c r="K13" s="47">
        <v>18</v>
      </c>
      <c r="L13" s="47">
        <v>750</v>
      </c>
      <c r="M13" s="46">
        <f>SUM(H13)/0.21</f>
        <v>8.333333333333334</v>
      </c>
      <c r="N13" s="46">
        <f>SUM(I13)+1</f>
        <v>5.3</v>
      </c>
      <c r="O13" s="46">
        <f>SUM(J13)/4.7</f>
        <v>6.808510638297872</v>
      </c>
      <c r="P13" s="46">
        <f>SUM(K13)/3</f>
        <v>6</v>
      </c>
      <c r="Q13" s="46">
        <f t="shared" si="3"/>
        <v>6.750000000000001</v>
      </c>
      <c r="R13" s="74">
        <f>SUM(M13+N13+O13+P13+Q13*4)/8</f>
        <v>6.680230496453901</v>
      </c>
      <c r="S13" s="13">
        <f>'T1'!Z13</f>
        <v>8.1</v>
      </c>
      <c r="T13" s="46">
        <f t="shared" si="1"/>
        <v>7.39011524822695</v>
      </c>
      <c r="U13" s="25"/>
    </row>
    <row r="14" spans="2:21" ht="16.5" customHeight="1">
      <c r="B14" s="10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47">
        <v>1.2</v>
      </c>
      <c r="I14" s="48">
        <v>4.9</v>
      </c>
      <c r="J14" s="47">
        <v>22</v>
      </c>
      <c r="K14" s="47">
        <v>14</v>
      </c>
      <c r="L14" s="47">
        <v>700</v>
      </c>
      <c r="M14" s="46">
        <f>SUM(H14)/0.21</f>
        <v>5.714285714285714</v>
      </c>
      <c r="N14" s="46">
        <f>SUM(I14)+1</f>
        <v>5.9</v>
      </c>
      <c r="O14" s="46">
        <f>SUM(J14)/4.7</f>
        <v>4.680851063829787</v>
      </c>
      <c r="P14" s="46">
        <f>SUM(K14)/3</f>
        <v>4.666666666666667</v>
      </c>
      <c r="Q14" s="46">
        <f t="shared" si="3"/>
        <v>6.300000000000001</v>
      </c>
      <c r="R14" s="74">
        <f>SUM(M14+N14+O14+P14+Q14*4)/8</f>
        <v>5.770225430597772</v>
      </c>
      <c r="S14" s="13">
        <f>'T1'!Z14</f>
        <v>6.55</v>
      </c>
      <c r="T14" s="46">
        <f>(R14+S14)/2</f>
        <v>6.160112715298886</v>
      </c>
      <c r="U14" s="25"/>
    </row>
    <row r="15" spans="2:21" ht="16.5" customHeight="1">
      <c r="B15" s="10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47">
        <v>1.55</v>
      </c>
      <c r="I15" s="48">
        <v>4.3</v>
      </c>
      <c r="J15" s="47">
        <v>13</v>
      </c>
      <c r="K15" s="47">
        <v>28</v>
      </c>
      <c r="L15" s="47">
        <v>1050</v>
      </c>
      <c r="M15" s="46">
        <f>SUM(H15)/0.24</f>
        <v>6.458333333333334</v>
      </c>
      <c r="N15" s="46">
        <f>SUM(I15)</f>
        <v>4.3</v>
      </c>
      <c r="O15" s="46">
        <f>SUM(J15)/5</f>
        <v>2.6</v>
      </c>
      <c r="P15" s="46">
        <f>SUM(K15)/3.3</f>
        <v>8.484848484848484</v>
      </c>
      <c r="Q15" s="46">
        <f>L15*0.7%</f>
        <v>7.35</v>
      </c>
      <c r="R15" s="74">
        <f aca="true" t="shared" si="4" ref="R15:R22">SUM(M15+N15+O15+P15+Q15*4)/8</f>
        <v>6.405397727272727</v>
      </c>
      <c r="S15" s="13">
        <f>'T1'!Z15</f>
        <v>5.9</v>
      </c>
      <c r="T15" s="46">
        <f aca="true" t="shared" si="5" ref="T15:T22">(R15+S15)/2</f>
        <v>6.152698863636363</v>
      </c>
      <c r="U15" s="25"/>
    </row>
    <row r="16" spans="2:21" ht="16.5" customHeight="1">
      <c r="B16" s="10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47">
        <v>1.5</v>
      </c>
      <c r="I16" s="48">
        <v>5.6</v>
      </c>
      <c r="J16" s="47">
        <v>21</v>
      </c>
      <c r="K16" s="47">
        <v>17</v>
      </c>
      <c r="L16" s="47">
        <v>500</v>
      </c>
      <c r="M16" s="46">
        <f>SUM(H16)/0.21</f>
        <v>7.142857142857143</v>
      </c>
      <c r="N16" s="46">
        <f>SUM(I16)+1</f>
        <v>6.6</v>
      </c>
      <c r="O16" s="46">
        <f>SUM(J16)/4.7</f>
        <v>4.468085106382978</v>
      </c>
      <c r="P16" s="46">
        <f>SUM(K16)/3</f>
        <v>5.666666666666667</v>
      </c>
      <c r="Q16" s="46">
        <f t="shared" si="3"/>
        <v>4.500000000000001</v>
      </c>
      <c r="R16" s="74">
        <f t="shared" si="4"/>
        <v>5.234701114488349</v>
      </c>
      <c r="S16" s="13">
        <f>'T1'!Z16</f>
        <v>7.5</v>
      </c>
      <c r="T16" s="46">
        <f t="shared" si="5"/>
        <v>6.367350557244174</v>
      </c>
      <c r="U16" s="25"/>
    </row>
    <row r="17" spans="2:21" ht="16.5" customHeight="1">
      <c r="B17" s="10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47">
        <v>1.35</v>
      </c>
      <c r="I17" s="48">
        <v>4.8</v>
      </c>
      <c r="J17" s="47">
        <v>26</v>
      </c>
      <c r="K17" s="47">
        <v>17</v>
      </c>
      <c r="L17" s="47">
        <v>525</v>
      </c>
      <c r="M17" s="46">
        <f>SUM(H17)/0.21</f>
        <v>6.428571428571429</v>
      </c>
      <c r="N17" s="46">
        <f>SUM(I17)+1</f>
        <v>5.8</v>
      </c>
      <c r="O17" s="46">
        <f>SUM(J17)/4.7</f>
        <v>5.531914893617021</v>
      </c>
      <c r="P17" s="46">
        <f>SUM(K17)/3</f>
        <v>5.666666666666667</v>
      </c>
      <c r="Q17" s="46">
        <f t="shared" si="3"/>
        <v>4.7250000000000005</v>
      </c>
      <c r="R17" s="74">
        <f t="shared" si="4"/>
        <v>5.29089412360689</v>
      </c>
      <c r="S17" s="13">
        <f>'T1'!Z17</f>
        <v>8.149999999999999</v>
      </c>
      <c r="T17" s="46">
        <f t="shared" si="5"/>
        <v>6.720447061803444</v>
      </c>
      <c r="U17" s="25"/>
    </row>
    <row r="18" spans="2:21" ht="16.5" customHeight="1">
      <c r="B18" s="10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47">
        <v>1.5</v>
      </c>
      <c r="I18" s="48">
        <v>3</v>
      </c>
      <c r="J18" s="47">
        <v>32</v>
      </c>
      <c r="K18" s="47">
        <v>19</v>
      </c>
      <c r="L18" s="47">
        <v>950</v>
      </c>
      <c r="M18" s="46">
        <f>SUM(H18)/0.21</f>
        <v>7.142857142857143</v>
      </c>
      <c r="N18" s="46">
        <f>SUM(I18)+1</f>
        <v>4</v>
      </c>
      <c r="O18" s="46">
        <f>SUM(J18)/4.7</f>
        <v>6.808510638297872</v>
      </c>
      <c r="P18" s="46">
        <f>SUM(K18)/3</f>
        <v>6.333333333333333</v>
      </c>
      <c r="Q18" s="46">
        <f t="shared" si="3"/>
        <v>8.55</v>
      </c>
      <c r="R18" s="74">
        <f t="shared" si="4"/>
        <v>7.310587639311043</v>
      </c>
      <c r="S18" s="13">
        <f>'T1'!Z18</f>
        <v>8.5</v>
      </c>
      <c r="T18" s="46">
        <f t="shared" si="5"/>
        <v>7.905293819655522</v>
      </c>
      <c r="U18" s="25"/>
    </row>
    <row r="19" spans="2:21" ht="16.5" customHeight="1">
      <c r="B19" s="10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47">
        <v>1.65</v>
      </c>
      <c r="I19" s="48">
        <v>5</v>
      </c>
      <c r="J19" s="47">
        <v>24</v>
      </c>
      <c r="K19" s="47">
        <v>18</v>
      </c>
      <c r="L19" s="47">
        <v>675</v>
      </c>
      <c r="M19" s="46">
        <f>SUM(H19)/0.21</f>
        <v>7.857142857142857</v>
      </c>
      <c r="N19" s="46">
        <f>SUM(I19)+1</f>
        <v>6</v>
      </c>
      <c r="O19" s="46">
        <f>SUM(J19)/4.7</f>
        <v>5.106382978723404</v>
      </c>
      <c r="P19" s="46">
        <f>SUM(K19)/3</f>
        <v>6</v>
      </c>
      <c r="Q19" s="46">
        <f t="shared" si="3"/>
        <v>6.075000000000001</v>
      </c>
      <c r="R19" s="74">
        <f t="shared" si="4"/>
        <v>6.157940729483283</v>
      </c>
      <c r="S19" s="13">
        <f>'T1'!Z19</f>
        <v>8.1</v>
      </c>
      <c r="T19" s="46">
        <f t="shared" si="5"/>
        <v>7.128970364741641</v>
      </c>
      <c r="U19" s="25"/>
    </row>
    <row r="20" spans="2:21" ht="16.5" customHeight="1">
      <c r="B20" s="10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47">
        <v>1.75</v>
      </c>
      <c r="I20" s="48">
        <v>5.6</v>
      </c>
      <c r="J20" s="47">
        <v>19</v>
      </c>
      <c r="K20" s="47">
        <v>26</v>
      </c>
      <c r="L20" s="47">
        <v>1050</v>
      </c>
      <c r="M20" s="46">
        <f>SUM(H20)/0.24</f>
        <v>7.291666666666667</v>
      </c>
      <c r="N20" s="46">
        <f>SUM(I20)</f>
        <v>5.6</v>
      </c>
      <c r="O20" s="46">
        <f>SUM(J20)/5</f>
        <v>3.8</v>
      </c>
      <c r="P20" s="46">
        <f>SUM(K20)/3.3</f>
        <v>7.878787878787879</v>
      </c>
      <c r="Q20" s="46">
        <f>L20*0.7%</f>
        <v>7.35</v>
      </c>
      <c r="R20" s="74">
        <f t="shared" si="4"/>
        <v>6.746306818181818</v>
      </c>
      <c r="S20" s="13">
        <f>'T1'!Z20</f>
        <v>9.35</v>
      </c>
      <c r="T20" s="46">
        <f t="shared" si="5"/>
        <v>8.048153409090908</v>
      </c>
      <c r="U20" s="25"/>
    </row>
    <row r="21" spans="2:21" ht="16.5" customHeight="1">
      <c r="B21" s="10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47">
        <v>1.15</v>
      </c>
      <c r="I21" s="48">
        <v>5.7</v>
      </c>
      <c r="J21" s="47">
        <v>25</v>
      </c>
      <c r="K21" s="47">
        <v>18</v>
      </c>
      <c r="L21" s="47">
        <v>325</v>
      </c>
      <c r="M21" s="46">
        <f>SUM(H21)/0.21</f>
        <v>5.476190476190476</v>
      </c>
      <c r="N21" s="46">
        <f>SUM(I21)+1</f>
        <v>6.7</v>
      </c>
      <c r="O21" s="46">
        <f>SUM(J21)/4.7</f>
        <v>5.319148936170213</v>
      </c>
      <c r="P21" s="46">
        <f>SUM(K21)/3</f>
        <v>6</v>
      </c>
      <c r="Q21" s="46">
        <f t="shared" si="3"/>
        <v>2.9250000000000003</v>
      </c>
      <c r="R21" s="74">
        <f t="shared" si="4"/>
        <v>4.399417426545086</v>
      </c>
      <c r="S21" s="13">
        <f>'T1'!Z21</f>
        <v>4.1</v>
      </c>
      <c r="T21" s="46">
        <f t="shared" si="5"/>
        <v>4.249708713272543</v>
      </c>
      <c r="U21" s="25"/>
    </row>
    <row r="22" spans="2:21" ht="16.5" customHeight="1">
      <c r="B22" s="10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47">
        <v>1.5</v>
      </c>
      <c r="I22" s="48">
        <v>5.2</v>
      </c>
      <c r="J22" s="47">
        <v>33</v>
      </c>
      <c r="K22" s="47">
        <v>23</v>
      </c>
      <c r="L22" s="47">
        <v>625</v>
      </c>
      <c r="M22" s="46">
        <f>SUM(H22)/0.21</f>
        <v>7.142857142857143</v>
      </c>
      <c r="N22" s="46">
        <f>SUM(I22)+1</f>
        <v>6.2</v>
      </c>
      <c r="O22" s="46">
        <f>SUM(J22)/4.7</f>
        <v>7.0212765957446805</v>
      </c>
      <c r="P22" s="46">
        <f>SUM(K22)/3</f>
        <v>7.666666666666667</v>
      </c>
      <c r="Q22" s="46">
        <f t="shared" si="3"/>
        <v>5.625000000000001</v>
      </c>
      <c r="R22" s="74">
        <f t="shared" si="4"/>
        <v>6.316350050658562</v>
      </c>
      <c r="S22" s="13">
        <f>'T1'!Z22</f>
        <v>7.3999999999999995</v>
      </c>
      <c r="T22" s="46">
        <f t="shared" si="5"/>
        <v>6.858175025329281</v>
      </c>
      <c r="U22" s="25"/>
    </row>
    <row r="23" spans="2:21" ht="16.5" customHeight="1">
      <c r="B23" s="10">
        <f t="shared" si="2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47">
        <v>1.2</v>
      </c>
      <c r="I23" s="48">
        <v>3.8</v>
      </c>
      <c r="J23" s="47">
        <v>26</v>
      </c>
      <c r="K23" s="47">
        <v>15</v>
      </c>
      <c r="L23" s="47">
        <v>675</v>
      </c>
      <c r="M23" s="46">
        <f>SUM(H23)/0.21</f>
        <v>5.714285714285714</v>
      </c>
      <c r="N23" s="46">
        <f>SUM(I23)+1</f>
        <v>4.8</v>
      </c>
      <c r="O23" s="46">
        <f>SUM(J23)/4.7</f>
        <v>5.531914893617021</v>
      </c>
      <c r="P23" s="46">
        <f>SUM(K23)/3</f>
        <v>5</v>
      </c>
      <c r="Q23" s="46">
        <f t="shared" si="3"/>
        <v>6.075000000000001</v>
      </c>
      <c r="R23" s="74">
        <f>SUM(M23+N23+O23+P23+Q23*4)/8</f>
        <v>5.668275075987842</v>
      </c>
      <c r="S23" s="13">
        <f>'T1'!Z23</f>
        <v>6.300000000000001</v>
      </c>
      <c r="T23" s="46">
        <f>(R23+S23)/2</f>
        <v>5.984137537993922</v>
      </c>
      <c r="U23" s="25"/>
    </row>
    <row r="24" spans="2:21" ht="16.5" customHeight="1">
      <c r="B24" s="10">
        <f t="shared" si="2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47">
        <v>2.05</v>
      </c>
      <c r="I24" s="48">
        <v>8.5</v>
      </c>
      <c r="J24" s="47">
        <v>32</v>
      </c>
      <c r="K24" s="47">
        <v>26</v>
      </c>
      <c r="L24" s="47">
        <v>1300</v>
      </c>
      <c r="M24" s="46">
        <f>SUM(H24)/0.24</f>
        <v>8.541666666666666</v>
      </c>
      <c r="N24" s="46">
        <f>SUM(I24)</f>
        <v>8.5</v>
      </c>
      <c r="O24" s="46">
        <f>SUM(J24)/5</f>
        <v>6.4</v>
      </c>
      <c r="P24" s="46">
        <f>SUM(K24)/3.3</f>
        <v>7.878787878787879</v>
      </c>
      <c r="Q24" s="46">
        <f>L24*0.7%</f>
        <v>9.1</v>
      </c>
      <c r="R24" s="74">
        <f>SUM(M24+N24+O24+P24+Q24*4)/8</f>
        <v>8.465056818181818</v>
      </c>
      <c r="S24" s="13">
        <f>'T1'!Z24</f>
        <v>5.05</v>
      </c>
      <c r="T24" s="46">
        <f>(R24+S24)/2</f>
        <v>6.757528409090909</v>
      </c>
      <c r="U24" s="25"/>
    </row>
    <row r="25" spans="2:21" ht="12.75" customHeight="1">
      <c r="B25" s="10"/>
      <c r="C25" s="107"/>
      <c r="D25" s="107"/>
      <c r="E25" s="107"/>
      <c r="F25" s="108"/>
      <c r="G25" s="108"/>
      <c r="H25" s="47"/>
      <c r="I25" s="48"/>
      <c r="J25" s="47"/>
      <c r="K25" s="47"/>
      <c r="L25" s="47"/>
      <c r="M25" s="46"/>
      <c r="N25" s="46"/>
      <c r="O25" s="46"/>
      <c r="P25" s="46"/>
      <c r="Q25" s="46"/>
      <c r="R25" s="74"/>
      <c r="S25" s="13"/>
      <c r="T25" s="46"/>
      <c r="U25" s="25"/>
    </row>
    <row r="26" spans="2:21" ht="12.75" customHeight="1">
      <c r="B26" s="10"/>
      <c r="C26" s="12"/>
      <c r="D26" s="12"/>
      <c r="E26" s="12"/>
      <c r="F26" s="13"/>
      <c r="G26" s="13"/>
      <c r="H26" s="48"/>
      <c r="I26" s="48"/>
      <c r="J26" s="47"/>
      <c r="K26" s="47"/>
      <c r="L26" s="47"/>
      <c r="M26" s="46"/>
      <c r="N26" s="46"/>
      <c r="O26" s="46"/>
      <c r="P26" s="46"/>
      <c r="Q26" s="46"/>
      <c r="R26" s="46"/>
      <c r="S26" s="13"/>
      <c r="T26" s="46"/>
      <c r="U26" s="25"/>
    </row>
    <row r="27" spans="2:21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>AVERAGE(H6:H23)</f>
        <v>1.525</v>
      </c>
      <c r="I27" s="44">
        <f aca="true" t="shared" si="6" ref="I27:T27">AVERAGE(I6:I23)</f>
        <v>4.8999999999999995</v>
      </c>
      <c r="J27" s="44">
        <f t="shared" si="6"/>
        <v>24.77777777777778</v>
      </c>
      <c r="K27" s="44">
        <f t="shared" si="6"/>
        <v>20.61111111111111</v>
      </c>
      <c r="L27" s="44">
        <f>AVERAGE(L6:L24)</f>
        <v>838.8888888888889</v>
      </c>
      <c r="M27" s="44">
        <f t="shared" si="6"/>
        <v>6.959325396825396</v>
      </c>
      <c r="N27" s="44">
        <f t="shared" si="6"/>
        <v>5.622222222222222</v>
      </c>
      <c r="O27" s="44">
        <f t="shared" si="6"/>
        <v>5.200236406619386</v>
      </c>
      <c r="P27" s="44">
        <f t="shared" si="6"/>
        <v>6.644781144781145</v>
      </c>
      <c r="Q27" s="44">
        <f t="shared" si="6"/>
        <v>6.26111111111111</v>
      </c>
      <c r="R27" s="44">
        <f t="shared" si="6"/>
        <v>6.183876201861573</v>
      </c>
      <c r="S27" s="44">
        <f t="shared" si="6"/>
        <v>7.5166666666666675</v>
      </c>
      <c r="T27" s="44">
        <f t="shared" si="6"/>
        <v>6.850271434264122</v>
      </c>
      <c r="U27" s="25"/>
    </row>
    <row r="28" spans="2:2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1.4076923076923078</v>
      </c>
      <c r="I28" s="43">
        <f aca="true" t="shared" si="7" ref="I28:T28">AVERAGE(I7,I9:I11,I13:I14,I16:I19,I21:I23)</f>
        <v>4.6230769230769235</v>
      </c>
      <c r="J28" s="43">
        <f t="shared" si="7"/>
        <v>26.53846153846154</v>
      </c>
      <c r="K28" s="43">
        <f t="shared" si="7"/>
        <v>18.23076923076923</v>
      </c>
      <c r="L28" s="43">
        <f t="shared" si="7"/>
        <v>670.8333333333334</v>
      </c>
      <c r="M28" s="43">
        <f t="shared" si="7"/>
        <v>6.703296703296704</v>
      </c>
      <c r="N28" s="43">
        <f t="shared" si="7"/>
        <v>5.623076923076923</v>
      </c>
      <c r="O28" s="43">
        <f t="shared" si="7"/>
        <v>5.646481178396073</v>
      </c>
      <c r="P28" s="43">
        <f t="shared" si="7"/>
        <v>6.076923076923077</v>
      </c>
      <c r="Q28" s="43">
        <f t="shared" si="7"/>
        <v>5.573076923076925</v>
      </c>
      <c r="R28" s="43">
        <f t="shared" si="7"/>
        <v>5.792760696750057</v>
      </c>
      <c r="S28" s="43">
        <f t="shared" si="7"/>
        <v>7.438461538461538</v>
      </c>
      <c r="T28" s="43">
        <f t="shared" si="7"/>
        <v>6.615611117605797</v>
      </c>
      <c r="U28" s="25"/>
    </row>
    <row r="29" spans="2:2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1.8299999999999996</v>
      </c>
      <c r="I29" s="41">
        <f aca="true" t="shared" si="8" ref="I29:T29">AVERAGE(I6,I8,I12,I15,I20)</f>
        <v>5.62</v>
      </c>
      <c r="J29" s="41">
        <f t="shared" si="8"/>
        <v>20.2</v>
      </c>
      <c r="K29" s="41">
        <f t="shared" si="8"/>
        <v>26.8</v>
      </c>
      <c r="L29" s="41">
        <f t="shared" si="8"/>
        <v>1150</v>
      </c>
      <c r="M29" s="41">
        <f t="shared" si="8"/>
        <v>7.625</v>
      </c>
      <c r="N29" s="41">
        <f t="shared" si="8"/>
        <v>5.62</v>
      </c>
      <c r="O29" s="41">
        <f t="shared" si="8"/>
        <v>4.040000000000001</v>
      </c>
      <c r="P29" s="41">
        <f t="shared" si="8"/>
        <v>8.121212121212121</v>
      </c>
      <c r="Q29" s="41">
        <f t="shared" si="8"/>
        <v>8.05</v>
      </c>
      <c r="R29" s="41">
        <f t="shared" si="8"/>
        <v>7.200776515151515</v>
      </c>
      <c r="S29" s="41">
        <f t="shared" si="8"/>
        <v>7.720000000000001</v>
      </c>
      <c r="T29" s="41">
        <f t="shared" si="8"/>
        <v>7.460388257575758</v>
      </c>
      <c r="U29" s="25"/>
    </row>
    <row r="30" spans="2:21" ht="30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</row>
  </sheetData>
  <sheetProtection/>
  <conditionalFormatting sqref="M6:T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755905511811024" right="0.2755905511811024" top="0.11811023622047245" bottom="0.11811023622047245" header="0" footer="0"/>
  <pageSetup fitToHeight="1" fitToWidth="1"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U30"/>
  <sheetViews>
    <sheetView zoomScalePageLayoutView="0" workbookViewId="0" topLeftCell="C1">
      <selection activeCell="C2" sqref="C2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6.7109375" style="1" customWidth="1"/>
    <col min="9" max="11" width="6.7109375" style="2" customWidth="1"/>
    <col min="12" max="12" width="7.7109375" style="2" customWidth="1"/>
    <col min="13" max="16" width="6.7109375" style="2" customWidth="1"/>
    <col min="17" max="17" width="6.7109375" style="0" customWidth="1"/>
    <col min="18" max="18" width="7.28125" style="0" customWidth="1"/>
    <col min="19" max="19" width="6.7109375" style="0" customWidth="1"/>
    <col min="20" max="20" width="8.28125" style="0" customWidth="1"/>
    <col min="21" max="21" width="2.71093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20" ht="24" thickBot="1">
      <c r="C2" s="87" t="s">
        <v>224</v>
      </c>
      <c r="D2" s="88"/>
      <c r="E2" s="88"/>
      <c r="F2" s="89"/>
      <c r="G2" s="89"/>
      <c r="H2" s="93"/>
      <c r="I2" s="90"/>
      <c r="J2" s="90"/>
      <c r="K2" s="90"/>
      <c r="L2" s="90"/>
      <c r="M2" s="90"/>
      <c r="N2" s="90"/>
      <c r="O2" s="91"/>
      <c r="P2"/>
      <c r="Q2" s="1"/>
      <c r="R2" s="1"/>
      <c r="S2" s="1"/>
      <c r="T2" s="1"/>
    </row>
    <row r="3" spans="9:20" ht="13.5" thickBo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1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7" t="s">
        <v>2</v>
      </c>
      <c r="I4" s="7" t="s">
        <v>3</v>
      </c>
      <c r="J4" s="201" t="s">
        <v>1</v>
      </c>
      <c r="K4" s="7" t="s">
        <v>0</v>
      </c>
      <c r="L4" s="7" t="s">
        <v>4</v>
      </c>
      <c r="M4" s="7" t="s">
        <v>2</v>
      </c>
      <c r="N4" s="7" t="s">
        <v>3</v>
      </c>
      <c r="O4" s="201" t="s">
        <v>1</v>
      </c>
      <c r="P4" s="7" t="s">
        <v>0</v>
      </c>
      <c r="Q4" s="7" t="s">
        <v>4</v>
      </c>
      <c r="R4" s="51" t="s">
        <v>50</v>
      </c>
      <c r="S4" s="8" t="s">
        <v>18</v>
      </c>
      <c r="T4" s="51" t="s">
        <v>51</v>
      </c>
      <c r="U4" s="23"/>
    </row>
    <row r="5" spans="2:21" ht="15" customHeight="1">
      <c r="B5" s="30"/>
      <c r="C5" s="31"/>
      <c r="D5" s="31"/>
      <c r="E5" s="31"/>
      <c r="F5" s="27"/>
      <c r="G5" s="27"/>
      <c r="H5" s="27"/>
      <c r="I5" s="27"/>
      <c r="J5" s="27"/>
      <c r="K5" s="27"/>
      <c r="L5" s="27"/>
      <c r="M5" s="27">
        <v>2.5</v>
      </c>
      <c r="N5" s="27">
        <v>2.5</v>
      </c>
      <c r="O5" s="27"/>
      <c r="P5" s="27">
        <v>2.5</v>
      </c>
      <c r="Q5" s="27">
        <v>2.5</v>
      </c>
      <c r="R5" s="32">
        <v>10</v>
      </c>
      <c r="S5" s="32">
        <v>10</v>
      </c>
      <c r="T5" s="32">
        <v>20</v>
      </c>
      <c r="U5" s="21"/>
    </row>
    <row r="6" spans="2:21" ht="12.75" customHeight="1">
      <c r="B6" s="10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47">
        <v>1.95</v>
      </c>
      <c r="I6" s="48">
        <v>6.4</v>
      </c>
      <c r="J6" s="202"/>
      <c r="K6" s="47">
        <v>32</v>
      </c>
      <c r="L6" s="47"/>
      <c r="M6" s="46">
        <f>SUM(H6)/0.24</f>
        <v>8.125</v>
      </c>
      <c r="N6" s="46">
        <f>SUM(I6)</f>
        <v>6.4</v>
      </c>
      <c r="O6" s="203"/>
      <c r="P6" s="46">
        <f>SUM(K6)/3.3</f>
        <v>9.696969696969697</v>
      </c>
      <c r="Q6" s="46">
        <f>SUM(L6)/300-0.75</f>
        <v>-0.75</v>
      </c>
      <c r="R6" s="74">
        <f>SUM(M6*2.5+N6*2.5+P6*2.5+Q6*2.5)/10</f>
        <v>5.867992424242424</v>
      </c>
      <c r="S6" s="15">
        <f>'T2'!Z6</f>
        <v>0</v>
      </c>
      <c r="T6" s="46">
        <f aca="true" t="shared" si="0" ref="T6:T22">(R6+S6)/2</f>
        <v>2.933996212121212</v>
      </c>
      <c r="U6" s="25"/>
    </row>
    <row r="7" spans="2:21" ht="12.75" customHeight="1">
      <c r="B7" s="10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47">
        <v>1.7</v>
      </c>
      <c r="I7" s="48">
        <v>5</v>
      </c>
      <c r="J7" s="202"/>
      <c r="K7" s="47">
        <v>22</v>
      </c>
      <c r="L7" s="47"/>
      <c r="M7" s="46">
        <f>SUM(H7)/0.21</f>
        <v>8.095238095238095</v>
      </c>
      <c r="N7" s="46">
        <f>SUM(I7)+1</f>
        <v>6</v>
      </c>
      <c r="O7" s="203"/>
      <c r="P7" s="46">
        <f>SUM(K7)/3</f>
        <v>7.333333333333333</v>
      </c>
      <c r="Q7" s="46">
        <f>SUM(L7)/300-0.25</f>
        <v>-0.25</v>
      </c>
      <c r="R7" s="74">
        <f aca="true" t="shared" si="2" ref="R7:R22">SUM(M7*2.5+N7*2.5+P7*2.5+Q7*2.5)/10</f>
        <v>5.294642857142857</v>
      </c>
      <c r="S7" s="15">
        <f>'T2'!Z7</f>
        <v>0</v>
      </c>
      <c r="T7" s="46">
        <f t="shared" si="0"/>
        <v>2.6473214285714284</v>
      </c>
      <c r="U7" s="25"/>
    </row>
    <row r="8" spans="2:21" ht="12.75" customHeight="1">
      <c r="B8" s="10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47">
        <v>2</v>
      </c>
      <c r="I8" s="48">
        <v>5</v>
      </c>
      <c r="J8" s="202"/>
      <c r="K8" s="47">
        <v>27</v>
      </c>
      <c r="L8" s="47"/>
      <c r="M8" s="46">
        <f>SUM(H8)/0.24</f>
        <v>8.333333333333334</v>
      </c>
      <c r="N8" s="46">
        <f>SUM(I8)</f>
        <v>5</v>
      </c>
      <c r="O8" s="203"/>
      <c r="P8" s="46">
        <f>SUM(K8)/3.3</f>
        <v>8.181818181818182</v>
      </c>
      <c r="Q8" s="46">
        <f>SUM(L8)/300-0.75</f>
        <v>-0.75</v>
      </c>
      <c r="R8" s="74">
        <f t="shared" si="2"/>
        <v>5.191287878787879</v>
      </c>
      <c r="S8" s="15">
        <f>'T2'!Z8</f>
        <v>0</v>
      </c>
      <c r="T8" s="46">
        <f t="shared" si="0"/>
        <v>2.5956439393939394</v>
      </c>
      <c r="U8" s="25"/>
    </row>
    <row r="9" spans="2:21" ht="12.75" customHeight="1">
      <c r="B9" s="10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47">
        <v>1.35</v>
      </c>
      <c r="I9" s="48">
        <v>5.3</v>
      </c>
      <c r="J9" s="202"/>
      <c r="K9" s="47">
        <v>16</v>
      </c>
      <c r="L9" s="47"/>
      <c r="M9" s="46">
        <f>SUM(H9)/0.21</f>
        <v>6.428571428571429</v>
      </c>
      <c r="N9" s="46">
        <f>SUM(I9)+1</f>
        <v>6.3</v>
      </c>
      <c r="O9" s="203"/>
      <c r="P9" s="46">
        <f>SUM(K9)/3</f>
        <v>5.333333333333333</v>
      </c>
      <c r="Q9" s="46">
        <f>SUM(L9)/300-0.25</f>
        <v>-0.25</v>
      </c>
      <c r="R9" s="74">
        <f t="shared" si="2"/>
        <v>4.452976190476191</v>
      </c>
      <c r="S9" s="15">
        <f>'T2'!Z9</f>
        <v>0</v>
      </c>
      <c r="T9" s="46">
        <f t="shared" si="0"/>
        <v>2.2264880952380954</v>
      </c>
      <c r="U9" s="25"/>
    </row>
    <row r="10" spans="2:21" ht="12.75" customHeight="1">
      <c r="B10" s="10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47">
        <v>1.4</v>
      </c>
      <c r="I10" s="48">
        <v>4.5</v>
      </c>
      <c r="J10" s="202"/>
      <c r="K10" s="47">
        <v>24</v>
      </c>
      <c r="L10" s="47"/>
      <c r="M10" s="46">
        <f>SUM(H10)/0.21</f>
        <v>6.666666666666666</v>
      </c>
      <c r="N10" s="46">
        <f>SUM(I10)+1</f>
        <v>5.5</v>
      </c>
      <c r="O10" s="203"/>
      <c r="P10" s="46">
        <f>SUM(K10)/3</f>
        <v>8</v>
      </c>
      <c r="Q10" s="46">
        <f>SUM(L10)/300-0.25</f>
        <v>-0.25</v>
      </c>
      <c r="R10" s="74">
        <f t="shared" si="2"/>
        <v>4.979166666666666</v>
      </c>
      <c r="S10" s="15">
        <f>'T2'!Z10</f>
        <v>0</v>
      </c>
      <c r="T10" s="46">
        <f t="shared" si="0"/>
        <v>2.489583333333333</v>
      </c>
      <c r="U10" s="25"/>
    </row>
    <row r="11" spans="2:21" ht="12.75" customHeight="1">
      <c r="B11" s="10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47">
        <v>1.5</v>
      </c>
      <c r="I11" s="48">
        <v>4.1</v>
      </c>
      <c r="J11" s="202"/>
      <c r="K11" s="47">
        <v>30</v>
      </c>
      <c r="L11" s="47"/>
      <c r="M11" s="46">
        <f>SUM(H11)/0.21</f>
        <v>7.142857142857143</v>
      </c>
      <c r="N11" s="46">
        <f>SUM(I11)+1</f>
        <v>5.1</v>
      </c>
      <c r="O11" s="203"/>
      <c r="P11" s="46">
        <f>SUM(K11)/3</f>
        <v>10</v>
      </c>
      <c r="Q11" s="46">
        <f>SUM(L11)/300-0.25</f>
        <v>-0.25</v>
      </c>
      <c r="R11" s="74">
        <f t="shared" si="2"/>
        <v>5.498214285714286</v>
      </c>
      <c r="S11" s="15">
        <f>'T2'!Z11</f>
        <v>0</v>
      </c>
      <c r="T11" s="46">
        <f t="shared" si="0"/>
        <v>2.749107142857143</v>
      </c>
      <c r="U11" s="25"/>
    </row>
    <row r="12" spans="2:21" ht="12.75" customHeight="1">
      <c r="B12" s="10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47">
        <v>2</v>
      </c>
      <c r="I12" s="48">
        <v>6.8</v>
      </c>
      <c r="J12" s="202"/>
      <c r="K12" s="47">
        <v>31</v>
      </c>
      <c r="L12" s="47"/>
      <c r="M12" s="46">
        <f>SUM(H12)/0.24</f>
        <v>8.333333333333334</v>
      </c>
      <c r="N12" s="46">
        <f>SUM(I12)</f>
        <v>6.8</v>
      </c>
      <c r="O12" s="203"/>
      <c r="P12" s="46">
        <f>SUM(K12)/3.3</f>
        <v>9.393939393939394</v>
      </c>
      <c r="Q12" s="46">
        <f>SUM(L12)/300-0.75</f>
        <v>-0.75</v>
      </c>
      <c r="R12" s="74">
        <f t="shared" si="2"/>
        <v>5.944318181818182</v>
      </c>
      <c r="S12" s="15">
        <f>'T2'!Z12</f>
        <v>0</v>
      </c>
      <c r="T12" s="46">
        <f t="shared" si="0"/>
        <v>2.972159090909091</v>
      </c>
      <c r="U12" s="25"/>
    </row>
    <row r="13" spans="2:21" ht="12.75" customHeight="1">
      <c r="B13" s="10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47">
        <v>1.8</v>
      </c>
      <c r="I13" s="48">
        <v>5</v>
      </c>
      <c r="J13" s="202"/>
      <c r="K13" s="47">
        <v>17</v>
      </c>
      <c r="L13" s="47"/>
      <c r="M13" s="46">
        <f>SUM(H13)/0.21</f>
        <v>8.571428571428571</v>
      </c>
      <c r="N13" s="46">
        <f>SUM(I13)+1</f>
        <v>6</v>
      </c>
      <c r="O13" s="203"/>
      <c r="P13" s="46">
        <f>SUM(K13)/3</f>
        <v>5.666666666666667</v>
      </c>
      <c r="Q13" s="46">
        <f>SUM(L13)/300-0.25</f>
        <v>-0.25</v>
      </c>
      <c r="R13" s="74">
        <f t="shared" si="2"/>
        <v>4.99702380952381</v>
      </c>
      <c r="S13" s="15">
        <f>'T2'!Z13</f>
        <v>0</v>
      </c>
      <c r="T13" s="46">
        <f t="shared" si="0"/>
        <v>2.498511904761905</v>
      </c>
      <c r="U13" s="25"/>
    </row>
    <row r="14" spans="2:21" ht="12.75" customHeight="1">
      <c r="B14" s="10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47">
        <v>1.2</v>
      </c>
      <c r="I14" s="48">
        <v>4.6</v>
      </c>
      <c r="J14" s="202"/>
      <c r="K14" s="47">
        <v>15</v>
      </c>
      <c r="L14" s="47"/>
      <c r="M14" s="46">
        <f>SUM(H14)/0.21</f>
        <v>5.714285714285714</v>
      </c>
      <c r="N14" s="46">
        <f>SUM(I14)+1</f>
        <v>5.6</v>
      </c>
      <c r="O14" s="203"/>
      <c r="P14" s="46">
        <f>SUM(K14)/3</f>
        <v>5</v>
      </c>
      <c r="Q14" s="46">
        <f>SUM(L14)/300-0.25</f>
        <v>-0.25</v>
      </c>
      <c r="R14" s="74">
        <f t="shared" si="2"/>
        <v>4.016071428571428</v>
      </c>
      <c r="S14" s="15">
        <f>'T2'!Z14</f>
        <v>0</v>
      </c>
      <c r="T14" s="46">
        <f t="shared" si="0"/>
        <v>2.008035714285714</v>
      </c>
      <c r="U14" s="25"/>
    </row>
    <row r="15" spans="2:21" ht="12.75" customHeight="1">
      <c r="B15" s="10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47"/>
      <c r="I15" s="48"/>
      <c r="J15" s="202"/>
      <c r="K15" s="47"/>
      <c r="L15" s="47"/>
      <c r="M15" s="46">
        <f>SUM(H15)/0.24</f>
        <v>0</v>
      </c>
      <c r="N15" s="46">
        <f>SUM(I15)</f>
        <v>0</v>
      </c>
      <c r="O15" s="203"/>
      <c r="P15" s="46">
        <f>SUM(K15)/3.3</f>
        <v>0</v>
      </c>
      <c r="Q15" s="46">
        <f>SUM(L15)/300-0.75</f>
        <v>-0.75</v>
      </c>
      <c r="R15" s="74">
        <f t="shared" si="2"/>
        <v>-0.1875</v>
      </c>
      <c r="S15" s="15">
        <f>'T2'!Z15</f>
        <v>0</v>
      </c>
      <c r="T15" s="46">
        <f t="shared" si="0"/>
        <v>-0.09375</v>
      </c>
      <c r="U15" s="25"/>
    </row>
    <row r="16" spans="2:21" ht="12.75" customHeight="1">
      <c r="B16" s="10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47">
        <v>1.5</v>
      </c>
      <c r="I16" s="48">
        <v>6</v>
      </c>
      <c r="J16" s="202"/>
      <c r="K16" s="47">
        <v>18</v>
      </c>
      <c r="L16" s="47"/>
      <c r="M16" s="46">
        <f>SUM(H16)/0.21</f>
        <v>7.142857142857143</v>
      </c>
      <c r="N16" s="46">
        <f>SUM(I16)+1</f>
        <v>7</v>
      </c>
      <c r="O16" s="203"/>
      <c r="P16" s="46">
        <f>SUM(K16)/3</f>
        <v>6</v>
      </c>
      <c r="Q16" s="46">
        <f>SUM(L16)/300-0.25</f>
        <v>-0.25</v>
      </c>
      <c r="R16" s="74">
        <f t="shared" si="2"/>
        <v>4.9732142857142865</v>
      </c>
      <c r="S16" s="15">
        <f>'T2'!Z16</f>
        <v>0</v>
      </c>
      <c r="T16" s="46">
        <f t="shared" si="0"/>
        <v>2.4866071428571432</v>
      </c>
      <c r="U16" s="25"/>
    </row>
    <row r="17" spans="2:21" ht="12.75" customHeight="1">
      <c r="B17" s="10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47">
        <v>1.45</v>
      </c>
      <c r="I17" s="48">
        <v>4.8</v>
      </c>
      <c r="J17" s="202"/>
      <c r="K17" s="47">
        <v>17</v>
      </c>
      <c r="L17" s="47"/>
      <c r="M17" s="46">
        <f>SUM(H17)/0.21</f>
        <v>6.904761904761905</v>
      </c>
      <c r="N17" s="46">
        <f>SUM(I17)+1</f>
        <v>5.8</v>
      </c>
      <c r="O17" s="203"/>
      <c r="P17" s="46">
        <f>SUM(K17)/3</f>
        <v>5.666666666666667</v>
      </c>
      <c r="Q17" s="46">
        <f>SUM(L17)/300-0.25</f>
        <v>-0.25</v>
      </c>
      <c r="R17" s="74">
        <f t="shared" si="2"/>
        <v>4.530357142857143</v>
      </c>
      <c r="S17" s="15">
        <f>'T2'!Z17</f>
        <v>0</v>
      </c>
      <c r="T17" s="46">
        <f t="shared" si="0"/>
        <v>2.2651785714285717</v>
      </c>
      <c r="U17" s="25"/>
    </row>
    <row r="18" spans="2:21" ht="12.75" customHeight="1">
      <c r="B18" s="10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47">
        <v>1.7</v>
      </c>
      <c r="I18" s="48">
        <v>3.7</v>
      </c>
      <c r="J18" s="202"/>
      <c r="K18" s="47">
        <v>27</v>
      </c>
      <c r="L18" s="47"/>
      <c r="M18" s="46">
        <f>SUM(H18)/0.21</f>
        <v>8.095238095238095</v>
      </c>
      <c r="N18" s="46">
        <f>SUM(I18)+1</f>
        <v>4.7</v>
      </c>
      <c r="O18" s="203"/>
      <c r="P18" s="46">
        <f>SUM(K18)/3</f>
        <v>9</v>
      </c>
      <c r="Q18" s="46">
        <f>SUM(L18)/300-0.25</f>
        <v>-0.25</v>
      </c>
      <c r="R18" s="74">
        <f t="shared" si="2"/>
        <v>5.386309523809524</v>
      </c>
      <c r="S18" s="15">
        <f>'T2'!Z18</f>
        <v>0</v>
      </c>
      <c r="T18" s="46">
        <f t="shared" si="0"/>
        <v>2.693154761904762</v>
      </c>
      <c r="U18" s="25"/>
    </row>
    <row r="19" spans="2:21" ht="12.75" customHeight="1">
      <c r="B19" s="10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47">
        <v>1.75</v>
      </c>
      <c r="I19" s="48">
        <v>5.8</v>
      </c>
      <c r="J19" s="202"/>
      <c r="K19" s="47">
        <v>17</v>
      </c>
      <c r="L19" s="47"/>
      <c r="M19" s="46">
        <f>SUM(H19)/0.21</f>
        <v>8.333333333333334</v>
      </c>
      <c r="N19" s="46">
        <f>SUM(I19)+1</f>
        <v>6.8</v>
      </c>
      <c r="O19" s="203"/>
      <c r="P19" s="46">
        <f>SUM(K19)/3</f>
        <v>5.666666666666667</v>
      </c>
      <c r="Q19" s="46">
        <f>SUM(L19)/300-0.25</f>
        <v>-0.25</v>
      </c>
      <c r="R19" s="74">
        <f t="shared" si="2"/>
        <v>5.1375</v>
      </c>
      <c r="S19" s="15">
        <f>'T2'!Z19</f>
        <v>0</v>
      </c>
      <c r="T19" s="46">
        <f t="shared" si="0"/>
        <v>2.56875</v>
      </c>
      <c r="U19" s="25"/>
    </row>
    <row r="20" spans="2:21" ht="12.75" customHeight="1">
      <c r="B20" s="10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47">
        <v>1.8</v>
      </c>
      <c r="I20" s="48">
        <v>5.5</v>
      </c>
      <c r="J20" s="202"/>
      <c r="K20" s="47">
        <v>27</v>
      </c>
      <c r="L20" s="47"/>
      <c r="M20" s="46">
        <f>SUM(H20)/0.24</f>
        <v>7.500000000000001</v>
      </c>
      <c r="N20" s="46">
        <f>SUM(I20)</f>
        <v>5.5</v>
      </c>
      <c r="O20" s="203"/>
      <c r="P20" s="46">
        <f>SUM(K20)/3.3</f>
        <v>8.181818181818182</v>
      </c>
      <c r="Q20" s="46">
        <f>SUM(L20)/300-0.75</f>
        <v>-0.75</v>
      </c>
      <c r="R20" s="74">
        <f t="shared" si="2"/>
        <v>5.107954545454545</v>
      </c>
      <c r="S20" s="15">
        <f>'T2'!Z20</f>
        <v>0</v>
      </c>
      <c r="T20" s="46">
        <f t="shared" si="0"/>
        <v>2.5539772727272725</v>
      </c>
      <c r="U20" s="25"/>
    </row>
    <row r="21" spans="2:21" ht="12.75" customHeight="1">
      <c r="B21" s="10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47">
        <v>0.85</v>
      </c>
      <c r="I21" s="48">
        <v>5.5</v>
      </c>
      <c r="J21" s="202"/>
      <c r="K21" s="47">
        <v>17</v>
      </c>
      <c r="L21" s="47"/>
      <c r="M21" s="46">
        <f>SUM(H21)/0.21</f>
        <v>4.0476190476190474</v>
      </c>
      <c r="N21" s="46">
        <f>SUM(I21)+1</f>
        <v>6.5</v>
      </c>
      <c r="O21" s="203"/>
      <c r="P21" s="46">
        <f>SUM(K21)/3</f>
        <v>5.666666666666667</v>
      </c>
      <c r="Q21" s="46">
        <f>SUM(L21)/300-0.25</f>
        <v>-0.25</v>
      </c>
      <c r="R21" s="74">
        <f t="shared" si="2"/>
        <v>3.9910714285714293</v>
      </c>
      <c r="S21" s="15">
        <f>'T2'!Z21</f>
        <v>0</v>
      </c>
      <c r="T21" s="46">
        <f t="shared" si="0"/>
        <v>1.9955357142857146</v>
      </c>
      <c r="U21" s="25"/>
    </row>
    <row r="22" spans="2:21" ht="12.75" customHeight="1">
      <c r="B22" s="10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47">
        <v>1.3</v>
      </c>
      <c r="I22" s="48">
        <v>5.2</v>
      </c>
      <c r="J22" s="202"/>
      <c r="K22" s="47">
        <v>16</v>
      </c>
      <c r="L22" s="47"/>
      <c r="M22" s="46">
        <f>SUM(H22)/0.21</f>
        <v>6.190476190476191</v>
      </c>
      <c r="N22" s="46">
        <f>SUM(I22)+1</f>
        <v>6.2</v>
      </c>
      <c r="O22" s="203"/>
      <c r="P22" s="46">
        <f>SUM(K22)/3</f>
        <v>5.333333333333333</v>
      </c>
      <c r="Q22" s="46">
        <f>SUM(L22)/300-0.25</f>
        <v>-0.25</v>
      </c>
      <c r="R22" s="74">
        <f t="shared" si="2"/>
        <v>4.368452380952381</v>
      </c>
      <c r="S22" s="15">
        <f>'T2'!Z22</f>
        <v>0</v>
      </c>
      <c r="T22" s="46">
        <f t="shared" si="0"/>
        <v>2.1842261904761906</v>
      </c>
      <c r="U22" s="25"/>
    </row>
    <row r="23" spans="2:21" ht="12.75" customHeight="1">
      <c r="B23" s="10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8"/>
      <c r="H23" s="47">
        <v>1.2</v>
      </c>
      <c r="I23" s="48">
        <v>4.1</v>
      </c>
      <c r="J23" s="202"/>
      <c r="K23" s="47">
        <v>17</v>
      </c>
      <c r="L23" s="47"/>
      <c r="M23" s="46">
        <f>SUM(H23)/0.21</f>
        <v>5.714285714285714</v>
      </c>
      <c r="N23" s="46">
        <f>SUM(I23)+1</f>
        <v>5.1</v>
      </c>
      <c r="O23" s="203"/>
      <c r="P23" s="46">
        <f>SUM(K23)/3</f>
        <v>5.666666666666667</v>
      </c>
      <c r="Q23" s="46">
        <f>SUM(L23)/300-0.25</f>
        <v>-0.25</v>
      </c>
      <c r="R23" s="74">
        <f>SUM(M23*2.5+N23*2.5+P23*2.5+Q23*2.5)/10</f>
        <v>4.057738095238095</v>
      </c>
      <c r="S23" s="15">
        <f>'T2'!Z23</f>
        <v>0</v>
      </c>
      <c r="T23" s="46">
        <f>(R23+S23)/2</f>
        <v>2.0288690476190476</v>
      </c>
      <c r="U23" s="25"/>
    </row>
    <row r="24" spans="2:21" ht="12.75" customHeight="1">
      <c r="B24" s="10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/>
      <c r="H24" s="47"/>
      <c r="I24" s="48"/>
      <c r="J24" s="202"/>
      <c r="K24" s="47"/>
      <c r="L24" s="47"/>
      <c r="M24" s="46">
        <f>SUM(H24)/0.24</f>
        <v>0</v>
      </c>
      <c r="N24" s="46">
        <f>SUM(I24)</f>
        <v>0</v>
      </c>
      <c r="O24" s="203"/>
      <c r="P24" s="46">
        <f>SUM(K24)/3.3</f>
        <v>0</v>
      </c>
      <c r="Q24" s="46">
        <f>SUM(L24)/300-0.75</f>
        <v>-0.75</v>
      </c>
      <c r="R24" s="74">
        <f>SUM(M24*2.5+N24*2.5+P24*2.5+Q24*2.5)/10</f>
        <v>-0.1875</v>
      </c>
      <c r="S24" s="15">
        <f>'T2'!Z24</f>
        <v>0</v>
      </c>
      <c r="T24" s="46">
        <f>(R24+S24)/2</f>
        <v>-0.09375</v>
      </c>
      <c r="U24" s="25"/>
    </row>
    <row r="25" spans="2:21" ht="12.75" customHeight="1">
      <c r="B25" s="10">
        <f t="shared" si="1"/>
        <v>20</v>
      </c>
      <c r="C25" s="107"/>
      <c r="D25" s="107"/>
      <c r="E25" s="107"/>
      <c r="F25" s="108"/>
      <c r="G25" s="108"/>
      <c r="H25" s="47"/>
      <c r="I25" s="48"/>
      <c r="J25" s="47"/>
      <c r="K25" s="47"/>
      <c r="L25" s="47"/>
      <c r="M25" s="46"/>
      <c r="N25" s="46"/>
      <c r="O25" s="46"/>
      <c r="P25" s="46"/>
      <c r="Q25" s="46"/>
      <c r="R25" s="74"/>
      <c r="S25" s="15"/>
      <c r="T25" s="46"/>
      <c r="U25" s="25"/>
    </row>
    <row r="26" spans="2:21" ht="12.75" customHeight="1">
      <c r="B26" s="10"/>
      <c r="C26" s="12"/>
      <c r="D26" s="12"/>
      <c r="E26" s="12"/>
      <c r="F26" s="13"/>
      <c r="G26" s="13"/>
      <c r="H26" s="48"/>
      <c r="I26" s="48"/>
      <c r="J26" s="47"/>
      <c r="K26" s="47"/>
      <c r="L26" s="47"/>
      <c r="M26" s="46"/>
      <c r="N26" s="46"/>
      <c r="O26" s="46"/>
      <c r="P26" s="46"/>
      <c r="Q26" s="46"/>
      <c r="R26" s="46"/>
      <c r="S26" s="13"/>
      <c r="T26" s="46"/>
      <c r="U26" s="25"/>
    </row>
    <row r="27" spans="2:21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>AVERAGE(H6:H23)</f>
        <v>1.5558823529411765</v>
      </c>
      <c r="I27" s="44">
        <f aca="true" t="shared" si="3" ref="I27:T27">AVERAGE(I6:I23)</f>
        <v>5.135294117647058</v>
      </c>
      <c r="J27" s="44" t="e">
        <f t="shared" si="3"/>
        <v>#DIV/0!</v>
      </c>
      <c r="K27" s="44">
        <f t="shared" si="3"/>
        <v>21.764705882352942</v>
      </c>
      <c r="L27" s="44" t="e">
        <f t="shared" si="3"/>
        <v>#DIV/0!</v>
      </c>
      <c r="M27" s="44">
        <f t="shared" si="3"/>
        <v>6.741071428571429</v>
      </c>
      <c r="N27" s="44">
        <f t="shared" si="3"/>
        <v>5.572222222222222</v>
      </c>
      <c r="O27" s="44" t="e">
        <f t="shared" si="3"/>
        <v>#DIV/0!</v>
      </c>
      <c r="P27" s="44">
        <f t="shared" si="3"/>
        <v>6.654882154882156</v>
      </c>
      <c r="Q27" s="44">
        <f t="shared" si="3"/>
        <v>-0.3888888888888889</v>
      </c>
      <c r="R27" s="44">
        <f t="shared" si="3"/>
        <v>4.644821729196729</v>
      </c>
      <c r="S27" s="44">
        <f t="shared" si="3"/>
        <v>0</v>
      </c>
      <c r="T27" s="44">
        <f t="shared" si="3"/>
        <v>2.3224108645983645</v>
      </c>
      <c r="U27" s="25"/>
    </row>
    <row r="28" spans="2:2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1.4384615384615385</v>
      </c>
      <c r="I28" s="43">
        <f aca="true" t="shared" si="4" ref="I28:T28">AVERAGE(I7,I9:I11,I13:I14,I16:I19,I21:I23)</f>
        <v>4.892307692307693</v>
      </c>
      <c r="J28" s="43" t="e">
        <f t="shared" si="4"/>
        <v>#DIV/0!</v>
      </c>
      <c r="K28" s="43">
        <f t="shared" si="4"/>
        <v>19.46153846153846</v>
      </c>
      <c r="L28" s="43" t="e">
        <f t="shared" si="4"/>
        <v>#DIV/0!</v>
      </c>
      <c r="M28" s="43">
        <f t="shared" si="4"/>
        <v>6.849816849816849</v>
      </c>
      <c r="N28" s="43">
        <f t="shared" si="4"/>
        <v>5.892307692307692</v>
      </c>
      <c r="O28" s="43" t="e">
        <f t="shared" si="4"/>
        <v>#DIV/0!</v>
      </c>
      <c r="P28" s="43">
        <f t="shared" si="4"/>
        <v>6.487179487179487</v>
      </c>
      <c r="Q28" s="43">
        <f t="shared" si="4"/>
        <v>-0.25</v>
      </c>
      <c r="R28" s="43">
        <f t="shared" si="4"/>
        <v>4.744826007326008</v>
      </c>
      <c r="S28" s="43">
        <f t="shared" si="4"/>
        <v>0</v>
      </c>
      <c r="T28" s="43">
        <f t="shared" si="4"/>
        <v>2.372413003663004</v>
      </c>
      <c r="U28" s="25"/>
    </row>
    <row r="29" spans="2:2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1.9375</v>
      </c>
      <c r="I29" s="41">
        <f aca="true" t="shared" si="5" ref="I29:T29">AVERAGE(I6,I8,I12,I15,I20)</f>
        <v>5.925</v>
      </c>
      <c r="J29" s="41" t="e">
        <f t="shared" si="5"/>
        <v>#DIV/0!</v>
      </c>
      <c r="K29" s="41">
        <f t="shared" si="5"/>
        <v>29.25</v>
      </c>
      <c r="L29" s="41" t="e">
        <f t="shared" si="5"/>
        <v>#DIV/0!</v>
      </c>
      <c r="M29" s="41">
        <f t="shared" si="5"/>
        <v>6.458333333333334</v>
      </c>
      <c r="N29" s="41">
        <f t="shared" si="5"/>
        <v>4.74</v>
      </c>
      <c r="O29" s="41" t="e">
        <f t="shared" si="5"/>
        <v>#DIV/0!</v>
      </c>
      <c r="P29" s="41">
        <f t="shared" si="5"/>
        <v>7.090909090909091</v>
      </c>
      <c r="Q29" s="41">
        <f t="shared" si="5"/>
        <v>-0.75</v>
      </c>
      <c r="R29" s="41">
        <f t="shared" si="5"/>
        <v>4.384810606060606</v>
      </c>
      <c r="S29" s="41">
        <f t="shared" si="5"/>
        <v>0</v>
      </c>
      <c r="T29" s="41">
        <f t="shared" si="5"/>
        <v>2.192405303030303</v>
      </c>
      <c r="U29" s="25"/>
    </row>
    <row r="30" spans="2:21" ht="30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</row>
  </sheetData>
  <sheetProtection/>
  <conditionalFormatting sqref="M6:T26">
    <cfRule type="cellIs" priority="4" dxfId="2" operator="lessThan" stopIfTrue="1">
      <formula>5</formula>
    </cfRule>
    <cfRule type="cellIs" priority="5" dxfId="1" operator="between" stopIfTrue="1">
      <formula>5</formula>
      <formula>8</formula>
    </cfRule>
    <cfRule type="cellIs" priority="6" dxfId="0" operator="greaterThan" stopIfTrue="1">
      <formula>8</formula>
    </cfRule>
  </conditionalFormatting>
  <conditionalFormatting sqref="Q6:Q22 M6:P23 M25:Q25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7" right="0.26" top="0.11" bottom="0.1" header="0" footer="0"/>
  <pageSetup fitToHeight="1" fitToWidth="1"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U30"/>
  <sheetViews>
    <sheetView zoomScalePageLayoutView="0" workbookViewId="0" topLeftCell="C1">
      <selection activeCell="C2" sqref="C2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6.7109375" style="1" customWidth="1"/>
    <col min="9" max="11" width="6.7109375" style="2" customWidth="1"/>
    <col min="12" max="12" width="7.7109375" style="2" customWidth="1"/>
    <col min="13" max="16" width="6.7109375" style="2" customWidth="1"/>
    <col min="17" max="17" width="6.7109375" style="0" customWidth="1"/>
    <col min="18" max="18" width="7.28125" style="0" customWidth="1"/>
    <col min="19" max="19" width="6.7109375" style="0" customWidth="1"/>
    <col min="20" max="20" width="8.28125" style="0" customWidth="1"/>
    <col min="21" max="21" width="2.71093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20" ht="24" thickBot="1">
      <c r="C2" s="94" t="s">
        <v>226</v>
      </c>
      <c r="D2" s="95"/>
      <c r="E2" s="95"/>
      <c r="F2" s="96"/>
      <c r="G2" s="96"/>
      <c r="H2" s="100"/>
      <c r="I2" s="97"/>
      <c r="J2" s="97"/>
      <c r="K2" s="97"/>
      <c r="L2" s="97"/>
      <c r="M2" s="97"/>
      <c r="N2" s="97"/>
      <c r="O2" s="98"/>
      <c r="P2"/>
      <c r="Q2" s="1"/>
      <c r="R2" s="1"/>
      <c r="S2" s="1"/>
      <c r="T2" s="1"/>
    </row>
    <row r="3" spans="9:20" ht="13.5" thickBo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1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7" t="s">
        <v>2</v>
      </c>
      <c r="I4" s="7" t="s">
        <v>3</v>
      </c>
      <c r="J4" s="7" t="s">
        <v>1</v>
      </c>
      <c r="K4" s="7" t="s">
        <v>0</v>
      </c>
      <c r="L4" s="7" t="s">
        <v>4</v>
      </c>
      <c r="M4" s="7" t="s">
        <v>2</v>
      </c>
      <c r="N4" s="7" t="s">
        <v>3</v>
      </c>
      <c r="O4" s="7" t="s">
        <v>1</v>
      </c>
      <c r="P4" s="7" t="s">
        <v>0</v>
      </c>
      <c r="Q4" s="7" t="s">
        <v>4</v>
      </c>
      <c r="R4" s="51" t="s">
        <v>50</v>
      </c>
      <c r="S4" s="8" t="s">
        <v>18</v>
      </c>
      <c r="T4" s="51" t="s">
        <v>51</v>
      </c>
      <c r="U4" s="23"/>
    </row>
    <row r="5" spans="2:21" ht="15" customHeight="1">
      <c r="B5" s="30"/>
      <c r="C5" s="31"/>
      <c r="D5" s="31"/>
      <c r="E5" s="31"/>
      <c r="F5" s="27"/>
      <c r="G5" s="27"/>
      <c r="H5" s="27"/>
      <c r="I5" s="27"/>
      <c r="J5" s="27"/>
      <c r="K5" s="27"/>
      <c r="L5" s="27"/>
      <c r="M5" s="27">
        <v>1.25</v>
      </c>
      <c r="N5" s="27">
        <v>1.25</v>
      </c>
      <c r="O5" s="27">
        <v>1.25</v>
      </c>
      <c r="P5" s="27">
        <v>1.25</v>
      </c>
      <c r="Q5" s="27">
        <v>5</v>
      </c>
      <c r="R5" s="32">
        <v>10</v>
      </c>
      <c r="S5" s="32">
        <v>10</v>
      </c>
      <c r="T5" s="32">
        <v>20</v>
      </c>
      <c r="U5" s="21"/>
    </row>
    <row r="6" spans="2:21" ht="12.75" customHeight="1">
      <c r="B6" s="10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47">
        <v>2.4</v>
      </c>
      <c r="I6" s="48">
        <v>10</v>
      </c>
      <c r="J6" s="47">
        <v>50</v>
      </c>
      <c r="K6" s="47">
        <v>33</v>
      </c>
      <c r="L6" s="47">
        <v>3225</v>
      </c>
      <c r="M6" s="46">
        <f>SUM(H6)/0.24</f>
        <v>10</v>
      </c>
      <c r="N6" s="46">
        <f>SUM(I6)</f>
        <v>10</v>
      </c>
      <c r="O6" s="46">
        <f>SUM(J6)/5</f>
        <v>10</v>
      </c>
      <c r="P6" s="46">
        <f>SUM(K6)/3.3</f>
        <v>10</v>
      </c>
      <c r="Q6" s="46">
        <f>SUM(L6)/300-0.75</f>
        <v>10</v>
      </c>
      <c r="R6" s="74">
        <f aca="true" t="shared" si="0" ref="R6:R22">SUM(M6+N6+O6+P6+Q6*4)/8</f>
        <v>10</v>
      </c>
      <c r="S6" s="15">
        <f>'T3'!Z6</f>
        <v>0</v>
      </c>
      <c r="T6" s="46">
        <f aca="true" t="shared" si="1" ref="T6:T22">(R6+S6)/2</f>
        <v>5</v>
      </c>
      <c r="U6" s="25"/>
    </row>
    <row r="7" spans="2:21" ht="12.75" customHeight="1">
      <c r="B7" s="10">
        <f aca="true" t="shared" si="2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47">
        <v>2.1</v>
      </c>
      <c r="I7" s="48">
        <v>9</v>
      </c>
      <c r="J7" s="47">
        <v>47</v>
      </c>
      <c r="K7" s="47">
        <v>30</v>
      </c>
      <c r="L7" s="47">
        <v>3075</v>
      </c>
      <c r="M7" s="46">
        <f>SUM(H7)/0.21</f>
        <v>10</v>
      </c>
      <c r="N7" s="46">
        <f>SUM(I7)+1</f>
        <v>10</v>
      </c>
      <c r="O7" s="46">
        <f>SUM(J7)/4.7</f>
        <v>10</v>
      </c>
      <c r="P7" s="46">
        <f>SUM(K7)/3</f>
        <v>10</v>
      </c>
      <c r="Q7" s="46">
        <f>SUM(L7)/300-0.25</f>
        <v>10</v>
      </c>
      <c r="R7" s="74">
        <f t="shared" si="0"/>
        <v>10</v>
      </c>
      <c r="S7" s="15">
        <f>'T3'!Z7</f>
        <v>0</v>
      </c>
      <c r="T7" s="46">
        <f t="shared" si="1"/>
        <v>5</v>
      </c>
      <c r="U7" s="25"/>
    </row>
    <row r="8" spans="2:21" ht="12.75" customHeight="1">
      <c r="B8" s="10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47">
        <v>2.4</v>
      </c>
      <c r="I8" s="48">
        <v>10</v>
      </c>
      <c r="J8" s="47">
        <v>50</v>
      </c>
      <c r="K8" s="47">
        <v>33</v>
      </c>
      <c r="L8" s="47">
        <v>3225</v>
      </c>
      <c r="M8" s="46">
        <f>SUM(H8)/0.24</f>
        <v>10</v>
      </c>
      <c r="N8" s="46">
        <f>SUM(I8)</f>
        <v>10</v>
      </c>
      <c r="O8" s="46">
        <f>SUM(J8)/5</f>
        <v>10</v>
      </c>
      <c r="P8" s="46">
        <f>SUM(K8)/3.3</f>
        <v>10</v>
      </c>
      <c r="Q8" s="46">
        <f>SUM(L8)/300-0.75</f>
        <v>10</v>
      </c>
      <c r="R8" s="74">
        <f t="shared" si="0"/>
        <v>10</v>
      </c>
      <c r="S8" s="15">
        <f>'T3'!Z8</f>
        <v>0</v>
      </c>
      <c r="T8" s="46">
        <f t="shared" si="1"/>
        <v>5</v>
      </c>
      <c r="U8" s="25"/>
    </row>
    <row r="9" spans="2:21" ht="12.75" customHeight="1">
      <c r="B9" s="10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47">
        <v>2.1</v>
      </c>
      <c r="I9" s="48">
        <v>9</v>
      </c>
      <c r="J9" s="47">
        <v>47</v>
      </c>
      <c r="K9" s="47">
        <v>30</v>
      </c>
      <c r="L9" s="47">
        <v>3075</v>
      </c>
      <c r="M9" s="46">
        <f>SUM(H9)/0.21</f>
        <v>10</v>
      </c>
      <c r="N9" s="46">
        <f>SUM(I9)+1</f>
        <v>10</v>
      </c>
      <c r="O9" s="46">
        <f>SUM(J9)/4.7</f>
        <v>10</v>
      </c>
      <c r="P9" s="46">
        <f>SUM(K9)/3</f>
        <v>10</v>
      </c>
      <c r="Q9" s="46">
        <f>SUM(L9)/300-0.25</f>
        <v>10</v>
      </c>
      <c r="R9" s="74">
        <f t="shared" si="0"/>
        <v>10</v>
      </c>
      <c r="S9" s="15">
        <f>'T3'!Z9</f>
        <v>0</v>
      </c>
      <c r="T9" s="46">
        <f t="shared" si="1"/>
        <v>5</v>
      </c>
      <c r="U9" s="25"/>
    </row>
    <row r="10" spans="2:21" ht="12.75" customHeight="1">
      <c r="B10" s="10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47">
        <v>2.1</v>
      </c>
      <c r="I10" s="48">
        <v>9</v>
      </c>
      <c r="J10" s="47">
        <v>47</v>
      </c>
      <c r="K10" s="47">
        <v>30</v>
      </c>
      <c r="L10" s="47">
        <v>3075</v>
      </c>
      <c r="M10" s="46">
        <f>SUM(H10)/0.21</f>
        <v>10</v>
      </c>
      <c r="N10" s="46">
        <f>SUM(I10)+1</f>
        <v>10</v>
      </c>
      <c r="O10" s="46">
        <f>SUM(J10)/4.7</f>
        <v>10</v>
      </c>
      <c r="P10" s="46">
        <f>SUM(K10)/3</f>
        <v>10</v>
      </c>
      <c r="Q10" s="46">
        <f>SUM(L10)/300-0.25</f>
        <v>10</v>
      </c>
      <c r="R10" s="74">
        <f t="shared" si="0"/>
        <v>10</v>
      </c>
      <c r="S10" s="15">
        <f>'T3'!Z10</f>
        <v>0</v>
      </c>
      <c r="T10" s="46">
        <f t="shared" si="1"/>
        <v>5</v>
      </c>
      <c r="U10" s="25"/>
    </row>
    <row r="11" spans="2:21" ht="12.75" customHeight="1">
      <c r="B11" s="10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47">
        <v>2.1</v>
      </c>
      <c r="I11" s="48">
        <v>9</v>
      </c>
      <c r="J11" s="47">
        <v>47</v>
      </c>
      <c r="K11" s="47">
        <v>30</v>
      </c>
      <c r="L11" s="47">
        <v>3075</v>
      </c>
      <c r="M11" s="46">
        <f>SUM(H11)/0.21</f>
        <v>10</v>
      </c>
      <c r="N11" s="46">
        <f>SUM(I11)+1</f>
        <v>10</v>
      </c>
      <c r="O11" s="46">
        <f>SUM(J11)/4.7</f>
        <v>10</v>
      </c>
      <c r="P11" s="46">
        <f>SUM(K11)/3</f>
        <v>10</v>
      </c>
      <c r="Q11" s="46">
        <f>SUM(L11)/300-0.25</f>
        <v>10</v>
      </c>
      <c r="R11" s="74">
        <f t="shared" si="0"/>
        <v>10</v>
      </c>
      <c r="S11" s="15">
        <f>'T3'!Z11</f>
        <v>0</v>
      </c>
      <c r="T11" s="46">
        <f t="shared" si="1"/>
        <v>5</v>
      </c>
      <c r="U11" s="25"/>
    </row>
    <row r="12" spans="2:21" ht="12.75" customHeight="1">
      <c r="B12" s="10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47">
        <v>2.4</v>
      </c>
      <c r="I12" s="48">
        <v>10</v>
      </c>
      <c r="J12" s="47">
        <v>50</v>
      </c>
      <c r="K12" s="47">
        <v>33</v>
      </c>
      <c r="L12" s="47">
        <v>3225</v>
      </c>
      <c r="M12" s="46">
        <f>SUM(H12)/0.24</f>
        <v>10</v>
      </c>
      <c r="N12" s="46">
        <f>SUM(I12)</f>
        <v>10</v>
      </c>
      <c r="O12" s="46">
        <f>SUM(J12)/5</f>
        <v>10</v>
      </c>
      <c r="P12" s="46">
        <f>SUM(K12)/3.3</f>
        <v>10</v>
      </c>
      <c r="Q12" s="46">
        <f>SUM(L12)/300-0.75</f>
        <v>10</v>
      </c>
      <c r="R12" s="74">
        <f t="shared" si="0"/>
        <v>10</v>
      </c>
      <c r="S12" s="15">
        <f>'T3'!Z12</f>
        <v>0</v>
      </c>
      <c r="T12" s="46">
        <f t="shared" si="1"/>
        <v>5</v>
      </c>
      <c r="U12" s="25"/>
    </row>
    <row r="13" spans="2:21" ht="12.75" customHeight="1">
      <c r="B13" s="10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47">
        <v>2.1</v>
      </c>
      <c r="I13" s="48">
        <v>9</v>
      </c>
      <c r="J13" s="47">
        <v>47</v>
      </c>
      <c r="K13" s="47">
        <v>30</v>
      </c>
      <c r="L13" s="47">
        <v>3075</v>
      </c>
      <c r="M13" s="46">
        <f>SUM(H13)/0.21</f>
        <v>10</v>
      </c>
      <c r="N13" s="46">
        <f>SUM(I13)+1</f>
        <v>10</v>
      </c>
      <c r="O13" s="46">
        <f>SUM(J13)/4.7</f>
        <v>10</v>
      </c>
      <c r="P13" s="46">
        <f>SUM(K13)/3</f>
        <v>10</v>
      </c>
      <c r="Q13" s="46">
        <f>SUM(L13)/300-0.25</f>
        <v>10</v>
      </c>
      <c r="R13" s="74">
        <f t="shared" si="0"/>
        <v>10</v>
      </c>
      <c r="S13" s="15">
        <f>'T3'!Z13</f>
        <v>0</v>
      </c>
      <c r="T13" s="46">
        <f t="shared" si="1"/>
        <v>5</v>
      </c>
      <c r="U13" s="25"/>
    </row>
    <row r="14" spans="2:21" ht="12.75" customHeight="1">
      <c r="B14" s="10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47">
        <v>2.1</v>
      </c>
      <c r="I14" s="48">
        <v>9</v>
      </c>
      <c r="J14" s="47">
        <v>47</v>
      </c>
      <c r="K14" s="47">
        <v>30</v>
      </c>
      <c r="L14" s="47">
        <v>3075</v>
      </c>
      <c r="M14" s="46">
        <f>SUM(H14)/0.21</f>
        <v>10</v>
      </c>
      <c r="N14" s="46">
        <f>SUM(I14)+1</f>
        <v>10</v>
      </c>
      <c r="O14" s="46">
        <f>SUM(J14)/4.7</f>
        <v>10</v>
      </c>
      <c r="P14" s="46">
        <f>SUM(K14)/3</f>
        <v>10</v>
      </c>
      <c r="Q14" s="46">
        <f>SUM(L14)/300-0.25</f>
        <v>10</v>
      </c>
      <c r="R14" s="74">
        <f t="shared" si="0"/>
        <v>10</v>
      </c>
      <c r="S14" s="15">
        <f>'T3'!Z14</f>
        <v>0</v>
      </c>
      <c r="T14" s="46">
        <f t="shared" si="1"/>
        <v>5</v>
      </c>
      <c r="U14" s="25"/>
    </row>
    <row r="15" spans="2:21" ht="12.75" customHeight="1">
      <c r="B15" s="10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47">
        <v>2.4</v>
      </c>
      <c r="I15" s="48">
        <v>10</v>
      </c>
      <c r="J15" s="47">
        <v>50</v>
      </c>
      <c r="K15" s="47">
        <v>33</v>
      </c>
      <c r="L15" s="47">
        <v>3225</v>
      </c>
      <c r="M15" s="46">
        <f>SUM(H15)/0.24</f>
        <v>10</v>
      </c>
      <c r="N15" s="46">
        <f>SUM(I15)</f>
        <v>10</v>
      </c>
      <c r="O15" s="46">
        <f>SUM(J15)/5</f>
        <v>10</v>
      </c>
      <c r="P15" s="46">
        <f>SUM(K15)/3.3</f>
        <v>10</v>
      </c>
      <c r="Q15" s="46">
        <f>SUM(L15)/300-0.75</f>
        <v>10</v>
      </c>
      <c r="R15" s="74">
        <f t="shared" si="0"/>
        <v>10</v>
      </c>
      <c r="S15" s="15">
        <f>'T3'!Z15</f>
        <v>0</v>
      </c>
      <c r="T15" s="46">
        <f t="shared" si="1"/>
        <v>5</v>
      </c>
      <c r="U15" s="25"/>
    </row>
    <row r="16" spans="2:21" ht="12.75" customHeight="1">
      <c r="B16" s="10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47">
        <v>2.1</v>
      </c>
      <c r="I16" s="48">
        <v>9</v>
      </c>
      <c r="J16" s="47">
        <v>47</v>
      </c>
      <c r="K16" s="47">
        <v>30</v>
      </c>
      <c r="L16" s="47">
        <v>3075</v>
      </c>
      <c r="M16" s="46">
        <f>SUM(H16)/0.21</f>
        <v>10</v>
      </c>
      <c r="N16" s="46">
        <f>SUM(I16)+1</f>
        <v>10</v>
      </c>
      <c r="O16" s="46">
        <f>SUM(J16)/4.7</f>
        <v>10</v>
      </c>
      <c r="P16" s="46">
        <f>SUM(K16)/3</f>
        <v>10</v>
      </c>
      <c r="Q16" s="46">
        <f>SUM(L16)/300-0.25</f>
        <v>10</v>
      </c>
      <c r="R16" s="74">
        <f t="shared" si="0"/>
        <v>10</v>
      </c>
      <c r="S16" s="15">
        <f>'T3'!Z16</f>
        <v>0</v>
      </c>
      <c r="T16" s="46">
        <f t="shared" si="1"/>
        <v>5</v>
      </c>
      <c r="U16" s="25"/>
    </row>
    <row r="17" spans="2:21" ht="12.75" customHeight="1">
      <c r="B17" s="10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47">
        <v>2.1</v>
      </c>
      <c r="I17" s="48">
        <v>9</v>
      </c>
      <c r="J17" s="47">
        <v>47</v>
      </c>
      <c r="K17" s="47">
        <v>30</v>
      </c>
      <c r="L17" s="47">
        <v>3075</v>
      </c>
      <c r="M17" s="46">
        <f>SUM(H17)/0.21</f>
        <v>10</v>
      </c>
      <c r="N17" s="46">
        <f>SUM(I17)+1</f>
        <v>10</v>
      </c>
      <c r="O17" s="46">
        <f>SUM(J17)/4.7</f>
        <v>10</v>
      </c>
      <c r="P17" s="46">
        <f>SUM(K17)/3</f>
        <v>10</v>
      </c>
      <c r="Q17" s="46">
        <f>SUM(L17)/300-0.25</f>
        <v>10</v>
      </c>
      <c r="R17" s="74">
        <f t="shared" si="0"/>
        <v>10</v>
      </c>
      <c r="S17" s="15">
        <f>'T3'!Z17</f>
        <v>0</v>
      </c>
      <c r="T17" s="46">
        <f t="shared" si="1"/>
        <v>5</v>
      </c>
      <c r="U17" s="25"/>
    </row>
    <row r="18" spans="2:21" ht="12.75" customHeight="1">
      <c r="B18" s="10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47">
        <v>2.1</v>
      </c>
      <c r="I18" s="48">
        <v>9</v>
      </c>
      <c r="J18" s="47">
        <v>47</v>
      </c>
      <c r="K18" s="47">
        <v>30</v>
      </c>
      <c r="L18" s="47">
        <v>3075</v>
      </c>
      <c r="M18" s="46">
        <f>SUM(H18)/0.21</f>
        <v>10</v>
      </c>
      <c r="N18" s="46">
        <f>SUM(I18)+1</f>
        <v>10</v>
      </c>
      <c r="O18" s="46">
        <f>SUM(J18)/4.7</f>
        <v>10</v>
      </c>
      <c r="P18" s="46">
        <f>SUM(K18)/3</f>
        <v>10</v>
      </c>
      <c r="Q18" s="46">
        <f>SUM(L18)/300-0.25</f>
        <v>10</v>
      </c>
      <c r="R18" s="74">
        <f t="shared" si="0"/>
        <v>10</v>
      </c>
      <c r="S18" s="15">
        <f>'T3'!Z18</f>
        <v>0</v>
      </c>
      <c r="T18" s="46">
        <f t="shared" si="1"/>
        <v>5</v>
      </c>
      <c r="U18" s="25"/>
    </row>
    <row r="19" spans="2:21" ht="12.75" customHeight="1">
      <c r="B19" s="10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47">
        <v>2.1</v>
      </c>
      <c r="I19" s="48">
        <v>9</v>
      </c>
      <c r="J19" s="47">
        <v>47</v>
      </c>
      <c r="K19" s="47">
        <v>30</v>
      </c>
      <c r="L19" s="47">
        <v>3075</v>
      </c>
      <c r="M19" s="46">
        <f>SUM(H19)/0.21</f>
        <v>10</v>
      </c>
      <c r="N19" s="46">
        <f>SUM(I19)+1</f>
        <v>10</v>
      </c>
      <c r="O19" s="46">
        <f>SUM(J19)/4.7</f>
        <v>10</v>
      </c>
      <c r="P19" s="46">
        <f>SUM(K19)/3</f>
        <v>10</v>
      </c>
      <c r="Q19" s="46">
        <f>SUM(L19)/300-0.25</f>
        <v>10</v>
      </c>
      <c r="R19" s="74">
        <f t="shared" si="0"/>
        <v>10</v>
      </c>
      <c r="S19" s="15">
        <f>'T3'!Z19</f>
        <v>0</v>
      </c>
      <c r="T19" s="46">
        <f t="shared" si="1"/>
        <v>5</v>
      </c>
      <c r="U19" s="25"/>
    </row>
    <row r="20" spans="2:21" ht="12.75" customHeight="1">
      <c r="B20" s="10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47">
        <v>2.4</v>
      </c>
      <c r="I20" s="48">
        <v>10</v>
      </c>
      <c r="J20" s="47">
        <v>50</v>
      </c>
      <c r="K20" s="47">
        <v>33</v>
      </c>
      <c r="L20" s="47">
        <v>3225</v>
      </c>
      <c r="M20" s="46">
        <f>SUM(H20)/0.24</f>
        <v>10</v>
      </c>
      <c r="N20" s="46">
        <f>SUM(I20)</f>
        <v>10</v>
      </c>
      <c r="O20" s="46">
        <f>SUM(J20)/5</f>
        <v>10</v>
      </c>
      <c r="P20" s="46">
        <f>SUM(K20)/3.3</f>
        <v>10</v>
      </c>
      <c r="Q20" s="46">
        <f>SUM(L20)/300-0.75</f>
        <v>10</v>
      </c>
      <c r="R20" s="74">
        <f t="shared" si="0"/>
        <v>10</v>
      </c>
      <c r="S20" s="15">
        <f>'T3'!Z20</f>
        <v>0</v>
      </c>
      <c r="T20" s="46">
        <f t="shared" si="1"/>
        <v>5</v>
      </c>
      <c r="U20" s="25"/>
    </row>
    <row r="21" spans="2:21" ht="12.75" customHeight="1">
      <c r="B21" s="10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47">
        <v>2.1</v>
      </c>
      <c r="I21" s="48">
        <v>9</v>
      </c>
      <c r="J21" s="47">
        <v>47</v>
      </c>
      <c r="K21" s="47">
        <v>30</v>
      </c>
      <c r="L21" s="47">
        <v>3075</v>
      </c>
      <c r="M21" s="46">
        <f>SUM(H21)/0.21</f>
        <v>10</v>
      </c>
      <c r="N21" s="46">
        <f>SUM(I21)+1</f>
        <v>10</v>
      </c>
      <c r="O21" s="46">
        <f>SUM(J21)/4.7</f>
        <v>10</v>
      </c>
      <c r="P21" s="46">
        <f>SUM(K21)/3</f>
        <v>10</v>
      </c>
      <c r="Q21" s="46">
        <f>SUM(L21)/300-0.25</f>
        <v>10</v>
      </c>
      <c r="R21" s="74">
        <f t="shared" si="0"/>
        <v>10</v>
      </c>
      <c r="S21" s="15">
        <f>'T3'!Z21</f>
        <v>0</v>
      </c>
      <c r="T21" s="46">
        <f t="shared" si="1"/>
        <v>5</v>
      </c>
      <c r="U21" s="25"/>
    </row>
    <row r="22" spans="2:21" ht="12.75" customHeight="1">
      <c r="B22" s="10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47">
        <v>2.1</v>
      </c>
      <c r="I22" s="48">
        <v>9</v>
      </c>
      <c r="J22" s="47">
        <v>47</v>
      </c>
      <c r="K22" s="47">
        <v>30</v>
      </c>
      <c r="L22" s="47">
        <v>3075</v>
      </c>
      <c r="M22" s="46">
        <f>SUM(H22)/0.21</f>
        <v>10</v>
      </c>
      <c r="N22" s="46">
        <f>SUM(I22)+1</f>
        <v>10</v>
      </c>
      <c r="O22" s="46">
        <f>SUM(J22)/4.7</f>
        <v>10</v>
      </c>
      <c r="P22" s="46">
        <f>SUM(K22)/3</f>
        <v>10</v>
      </c>
      <c r="Q22" s="46">
        <f>SUM(L22)/300-0.25</f>
        <v>10</v>
      </c>
      <c r="R22" s="74">
        <f t="shared" si="0"/>
        <v>10</v>
      </c>
      <c r="S22" s="15">
        <f>'T3'!Z22</f>
        <v>0</v>
      </c>
      <c r="T22" s="46">
        <f t="shared" si="1"/>
        <v>5</v>
      </c>
      <c r="U22" s="25"/>
    </row>
    <row r="23" spans="2:21" ht="12.75" customHeight="1">
      <c r="B23" s="10">
        <f t="shared" si="2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47"/>
      <c r="I23" s="48"/>
      <c r="J23" s="47"/>
      <c r="K23" s="47"/>
      <c r="L23" s="47"/>
      <c r="M23" s="46"/>
      <c r="N23" s="46"/>
      <c r="O23" s="46"/>
      <c r="P23" s="46"/>
      <c r="Q23" s="46"/>
      <c r="R23" s="74"/>
      <c r="S23" s="15"/>
      <c r="T23" s="46"/>
      <c r="U23" s="25"/>
    </row>
    <row r="24" spans="2:21" ht="12.75" customHeight="1">
      <c r="B24" s="10">
        <f t="shared" si="2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47"/>
      <c r="I24" s="48"/>
      <c r="J24" s="47"/>
      <c r="K24" s="47"/>
      <c r="L24" s="47"/>
      <c r="M24" s="46"/>
      <c r="N24" s="46"/>
      <c r="O24" s="46"/>
      <c r="P24" s="46"/>
      <c r="Q24" s="46"/>
      <c r="R24" s="74"/>
      <c r="S24" s="15"/>
      <c r="T24" s="46"/>
      <c r="U24" s="25"/>
    </row>
    <row r="25" spans="2:21" ht="12.75" customHeight="1">
      <c r="B25" s="10">
        <f t="shared" si="2"/>
        <v>20</v>
      </c>
      <c r="C25" s="107"/>
      <c r="D25" s="107"/>
      <c r="E25" s="107"/>
      <c r="F25" s="108"/>
      <c r="G25" s="108"/>
      <c r="H25" s="47"/>
      <c r="I25" s="48"/>
      <c r="J25" s="47"/>
      <c r="K25" s="47"/>
      <c r="L25" s="47"/>
      <c r="M25" s="46"/>
      <c r="N25" s="46"/>
      <c r="O25" s="46"/>
      <c r="P25" s="46"/>
      <c r="Q25" s="46"/>
      <c r="R25" s="74"/>
      <c r="S25" s="15"/>
      <c r="T25" s="46"/>
      <c r="U25" s="25"/>
    </row>
    <row r="26" spans="2:21" ht="12.75" customHeight="1">
      <c r="B26" s="10"/>
      <c r="C26" s="12"/>
      <c r="D26" s="12"/>
      <c r="E26" s="12"/>
      <c r="F26" s="13"/>
      <c r="G26" s="13"/>
      <c r="H26" s="48"/>
      <c r="I26" s="48"/>
      <c r="J26" s="47"/>
      <c r="K26" s="47"/>
      <c r="L26" s="47"/>
      <c r="M26" s="46"/>
      <c r="N26" s="46"/>
      <c r="O26" s="46"/>
      <c r="P26" s="46"/>
      <c r="Q26" s="46"/>
      <c r="R26" s="46"/>
      <c r="S26" s="13"/>
      <c r="T26" s="46"/>
      <c r="U26" s="25"/>
    </row>
    <row r="27" spans="2:21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 aca="true" t="shared" si="3" ref="H27:T27">AVERAGE(H6:H23)</f>
        <v>2.1882352941176477</v>
      </c>
      <c r="I27" s="44">
        <f t="shared" si="3"/>
        <v>9.294117647058824</v>
      </c>
      <c r="J27" s="44">
        <f t="shared" si="3"/>
        <v>47.88235294117647</v>
      </c>
      <c r="K27" s="44">
        <f t="shared" si="3"/>
        <v>30.88235294117647</v>
      </c>
      <c r="L27" s="44">
        <f t="shared" si="3"/>
        <v>3119.1176470588234</v>
      </c>
      <c r="M27" s="44">
        <f t="shared" si="3"/>
        <v>10</v>
      </c>
      <c r="N27" s="44">
        <f t="shared" si="3"/>
        <v>10</v>
      </c>
      <c r="O27" s="44">
        <f t="shared" si="3"/>
        <v>10</v>
      </c>
      <c r="P27" s="44">
        <f t="shared" si="3"/>
        <v>10</v>
      </c>
      <c r="Q27" s="44">
        <f t="shared" si="3"/>
        <v>10</v>
      </c>
      <c r="R27" s="44">
        <f t="shared" si="3"/>
        <v>10</v>
      </c>
      <c r="S27" s="44">
        <f t="shared" si="3"/>
        <v>0</v>
      </c>
      <c r="T27" s="44">
        <f t="shared" si="3"/>
        <v>5</v>
      </c>
      <c r="U27" s="25"/>
    </row>
    <row r="28" spans="2:2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 aca="true" t="shared" si="4" ref="H28:T28">AVERAGE(H7,H9:H11,H13:H14,H16:H19,H21:H23)</f>
        <v>2.1000000000000005</v>
      </c>
      <c r="I28" s="43">
        <f t="shared" si="4"/>
        <v>9</v>
      </c>
      <c r="J28" s="43">
        <f t="shared" si="4"/>
        <v>47</v>
      </c>
      <c r="K28" s="43">
        <f t="shared" si="4"/>
        <v>30</v>
      </c>
      <c r="L28" s="43">
        <f t="shared" si="4"/>
        <v>3075</v>
      </c>
      <c r="M28" s="43">
        <f t="shared" si="4"/>
        <v>10</v>
      </c>
      <c r="N28" s="43">
        <f t="shared" si="4"/>
        <v>10</v>
      </c>
      <c r="O28" s="43">
        <f t="shared" si="4"/>
        <v>10</v>
      </c>
      <c r="P28" s="43">
        <f t="shared" si="4"/>
        <v>10</v>
      </c>
      <c r="Q28" s="43">
        <f t="shared" si="4"/>
        <v>10</v>
      </c>
      <c r="R28" s="43">
        <f t="shared" si="4"/>
        <v>10</v>
      </c>
      <c r="S28" s="43">
        <f t="shared" si="4"/>
        <v>0</v>
      </c>
      <c r="T28" s="43">
        <f t="shared" si="4"/>
        <v>5</v>
      </c>
      <c r="U28" s="25"/>
    </row>
    <row r="29" spans="2:2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 aca="true" t="shared" si="5" ref="H29:T29">AVERAGE(H6,H8,H12,H15,H20)</f>
        <v>2.4</v>
      </c>
      <c r="I29" s="41">
        <f t="shared" si="5"/>
        <v>10</v>
      </c>
      <c r="J29" s="41">
        <f t="shared" si="5"/>
        <v>50</v>
      </c>
      <c r="K29" s="41">
        <f t="shared" si="5"/>
        <v>33</v>
      </c>
      <c r="L29" s="41">
        <f t="shared" si="5"/>
        <v>3225</v>
      </c>
      <c r="M29" s="41">
        <f t="shared" si="5"/>
        <v>10</v>
      </c>
      <c r="N29" s="41">
        <f t="shared" si="5"/>
        <v>10</v>
      </c>
      <c r="O29" s="41">
        <f t="shared" si="5"/>
        <v>10</v>
      </c>
      <c r="P29" s="41">
        <f t="shared" si="5"/>
        <v>10</v>
      </c>
      <c r="Q29" s="41">
        <f t="shared" si="5"/>
        <v>10</v>
      </c>
      <c r="R29" s="41">
        <f t="shared" si="5"/>
        <v>10</v>
      </c>
      <c r="S29" s="41">
        <f t="shared" si="5"/>
        <v>0</v>
      </c>
      <c r="T29" s="41">
        <f t="shared" si="5"/>
        <v>5</v>
      </c>
      <c r="U29" s="25"/>
    </row>
    <row r="30" spans="2:21" ht="30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</row>
  </sheetData>
  <sheetProtection/>
  <conditionalFormatting sqref="M6:T26">
    <cfRule type="cellIs" priority="4" dxfId="2" operator="lessThan" stopIfTrue="1">
      <formula>5</formula>
    </cfRule>
    <cfRule type="cellIs" priority="5" dxfId="1" operator="between" stopIfTrue="1">
      <formula>5</formula>
      <formula>8</formula>
    </cfRule>
    <cfRule type="cellIs" priority="6" dxfId="0" operator="greaterThan" stopIfTrue="1">
      <formula>8</formula>
    </cfRule>
  </conditionalFormatting>
  <conditionalFormatting sqref="M6:Q25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7" right="0.26" top="0.11" bottom="0.1" header="0" footer="0"/>
  <pageSetup fitToHeight="1" fitToWidth="1"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zoomScalePageLayoutView="0" workbookViewId="0" topLeftCell="A1">
      <selection activeCell="H27" sqref="H27:H29"/>
    </sheetView>
  </sheetViews>
  <sheetFormatPr defaultColWidth="11.421875" defaultRowHeight="12.75"/>
  <cols>
    <col min="1" max="1" width="5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13.57421875" style="0" customWidth="1"/>
    <col min="9" max="9" width="17.28125" style="2" bestFit="1" customWidth="1"/>
    <col min="10" max="10" width="25.140625" style="2" bestFit="1" customWidth="1"/>
    <col min="11" max="11" width="13.7109375" style="2" bestFit="1" customWidth="1"/>
    <col min="12" max="12" width="9.140625" style="2" customWidth="1"/>
    <col min="13" max="13" width="10.7109375" style="2" customWidth="1"/>
    <col min="14" max="14" width="10.7109375" style="116" customWidth="1"/>
    <col min="15" max="15" width="10.7109375" style="2" customWidth="1"/>
    <col min="16" max="16" width="2.7109375" style="0" customWidth="1"/>
    <col min="17" max="17" width="5.57421875" style="0" customWidth="1"/>
    <col min="18" max="18" width="5.57421875" style="66" customWidth="1"/>
    <col min="19" max="20" width="5.5742187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5:15" ht="24" thickBot="1">
      <c r="E2" s="80" t="s">
        <v>94</v>
      </c>
      <c r="F2" s="81"/>
      <c r="G2" s="81"/>
      <c r="H2" s="82"/>
      <c r="I2" s="82"/>
      <c r="J2" s="83"/>
      <c r="K2" s="83"/>
      <c r="L2" s="83"/>
      <c r="M2" s="83"/>
      <c r="N2" s="117"/>
      <c r="O2" s="84"/>
    </row>
    <row r="3" spans="8:15" ht="13.5" thickBot="1">
      <c r="H3" s="1"/>
      <c r="I3" s="1"/>
      <c r="J3" s="1"/>
      <c r="K3" s="1"/>
      <c r="L3" s="1"/>
      <c r="M3" s="1"/>
      <c r="N3" s="118"/>
      <c r="O3" s="1"/>
    </row>
    <row r="4" spans="2:16" ht="30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0">
        <v>1</v>
      </c>
      <c r="I4" s="20">
        <v>1</v>
      </c>
      <c r="J4" s="20">
        <v>2</v>
      </c>
      <c r="K4" s="20">
        <v>2</v>
      </c>
      <c r="L4" s="20">
        <v>3</v>
      </c>
      <c r="M4" s="20"/>
      <c r="N4" s="26"/>
      <c r="O4" s="20">
        <v>3</v>
      </c>
      <c r="P4" s="9"/>
    </row>
    <row r="5" spans="2:16" ht="30" customHeight="1">
      <c r="B5" s="111"/>
      <c r="C5" s="112" t="s">
        <v>129</v>
      </c>
      <c r="D5" s="112"/>
      <c r="E5" s="112"/>
      <c r="F5" s="113"/>
      <c r="G5" s="113"/>
      <c r="H5" s="114" t="s">
        <v>124</v>
      </c>
      <c r="I5" s="114" t="s">
        <v>125</v>
      </c>
      <c r="J5" s="114" t="s">
        <v>126</v>
      </c>
      <c r="K5" s="114" t="s">
        <v>127</v>
      </c>
      <c r="L5" s="114" t="s">
        <v>128</v>
      </c>
      <c r="M5" s="114" t="s">
        <v>130</v>
      </c>
      <c r="N5" s="119" t="s">
        <v>131</v>
      </c>
      <c r="O5" s="114" t="s">
        <v>124</v>
      </c>
      <c r="P5" s="115"/>
    </row>
    <row r="6" spans="2:16" ht="20.25" customHeight="1">
      <c r="B6" s="58">
        <v>1</v>
      </c>
      <c r="C6" s="110" t="s">
        <v>52</v>
      </c>
      <c r="D6" s="110" t="s">
        <v>53</v>
      </c>
      <c r="E6" s="110" t="s">
        <v>54</v>
      </c>
      <c r="F6" s="108">
        <v>1</v>
      </c>
      <c r="G6" s="109" t="s">
        <v>93</v>
      </c>
      <c r="H6" s="13">
        <v>19</v>
      </c>
      <c r="I6" s="13" t="s">
        <v>96</v>
      </c>
      <c r="J6" s="13" t="s">
        <v>105</v>
      </c>
      <c r="K6" s="13" t="s">
        <v>116</v>
      </c>
      <c r="L6" s="13">
        <v>6</v>
      </c>
      <c r="M6" s="13">
        <f>L6*150</f>
        <v>900</v>
      </c>
      <c r="N6" s="120">
        <f>300*1000/M6</f>
        <v>333.3333333333333</v>
      </c>
      <c r="O6" s="13">
        <v>41</v>
      </c>
      <c r="P6" s="14"/>
    </row>
    <row r="7" spans="2:16" ht="20.25" customHeight="1">
      <c r="B7" s="58">
        <f aca="true" t="shared" si="0" ref="B7:B25">SUM(B6)+1</f>
        <v>2</v>
      </c>
      <c r="C7" s="110" t="s">
        <v>55</v>
      </c>
      <c r="D7" s="110" t="s">
        <v>39</v>
      </c>
      <c r="E7" s="110" t="s">
        <v>56</v>
      </c>
      <c r="F7" s="108">
        <v>2</v>
      </c>
      <c r="G7" s="109" t="s">
        <v>93</v>
      </c>
      <c r="H7" s="13">
        <v>18</v>
      </c>
      <c r="I7" s="13" t="s">
        <v>97</v>
      </c>
      <c r="J7" s="13" t="s">
        <v>106</v>
      </c>
      <c r="K7" s="13" t="s">
        <v>117</v>
      </c>
      <c r="L7" s="13">
        <v>4</v>
      </c>
      <c r="M7" s="13">
        <f aca="true" t="shared" si="1" ref="M7:M22">L7*150</f>
        <v>600</v>
      </c>
      <c r="N7" s="120">
        <f aca="true" t="shared" si="2" ref="N7:N22">300*1000/M7</f>
        <v>500</v>
      </c>
      <c r="O7" s="13">
        <v>40</v>
      </c>
      <c r="P7" s="14"/>
    </row>
    <row r="8" spans="2:16" ht="20.25" customHeight="1">
      <c r="B8" s="58">
        <f t="shared" si="0"/>
        <v>3</v>
      </c>
      <c r="C8" s="110" t="s">
        <v>57</v>
      </c>
      <c r="D8" s="110" t="s">
        <v>41</v>
      </c>
      <c r="E8" s="110" t="s">
        <v>58</v>
      </c>
      <c r="F8" s="108">
        <v>1</v>
      </c>
      <c r="G8" s="109" t="s">
        <v>93</v>
      </c>
      <c r="H8" s="13">
        <v>19</v>
      </c>
      <c r="I8" s="13" t="s">
        <v>97</v>
      </c>
      <c r="J8" s="13" t="s">
        <v>107</v>
      </c>
      <c r="K8" s="13" t="s">
        <v>117</v>
      </c>
      <c r="L8" s="13">
        <v>6</v>
      </c>
      <c r="M8" s="13">
        <f t="shared" si="1"/>
        <v>900</v>
      </c>
      <c r="N8" s="120">
        <f t="shared" si="2"/>
        <v>333.3333333333333</v>
      </c>
      <c r="O8" s="13">
        <v>46</v>
      </c>
      <c r="P8" s="14"/>
    </row>
    <row r="9" spans="2:16" ht="20.25" customHeight="1">
      <c r="B9" s="58">
        <f t="shared" si="0"/>
        <v>4</v>
      </c>
      <c r="C9" s="110" t="s">
        <v>59</v>
      </c>
      <c r="D9" s="110" t="s">
        <v>53</v>
      </c>
      <c r="E9" s="110" t="s">
        <v>60</v>
      </c>
      <c r="F9" s="108">
        <v>2</v>
      </c>
      <c r="G9" s="109" t="s">
        <v>93</v>
      </c>
      <c r="H9" s="13">
        <v>24</v>
      </c>
      <c r="I9" s="13" t="s">
        <v>98</v>
      </c>
      <c r="J9" s="13" t="s">
        <v>108</v>
      </c>
      <c r="K9" s="13" t="s">
        <v>118</v>
      </c>
      <c r="L9" s="13">
        <v>5</v>
      </c>
      <c r="M9" s="13">
        <f t="shared" si="1"/>
        <v>750</v>
      </c>
      <c r="N9" s="120">
        <f t="shared" si="2"/>
        <v>400</v>
      </c>
      <c r="O9" s="13">
        <v>38</v>
      </c>
      <c r="P9" s="14"/>
    </row>
    <row r="10" spans="2:16" ht="20.25" customHeight="1">
      <c r="B10" s="58">
        <f t="shared" si="0"/>
        <v>5</v>
      </c>
      <c r="C10" s="110" t="s">
        <v>61</v>
      </c>
      <c r="D10" s="110" t="s">
        <v>53</v>
      </c>
      <c r="E10" s="110" t="s">
        <v>62</v>
      </c>
      <c r="F10" s="108">
        <v>2</v>
      </c>
      <c r="G10" s="109" t="s">
        <v>93</v>
      </c>
      <c r="H10" s="13">
        <v>19</v>
      </c>
      <c r="I10" s="13" t="s">
        <v>99</v>
      </c>
      <c r="J10" s="13" t="s">
        <v>105</v>
      </c>
      <c r="K10" s="13" t="s">
        <v>119</v>
      </c>
      <c r="L10" s="13">
        <v>5</v>
      </c>
      <c r="M10" s="13">
        <f t="shared" si="1"/>
        <v>750</v>
      </c>
      <c r="N10" s="120">
        <f t="shared" si="2"/>
        <v>400</v>
      </c>
      <c r="O10" s="13">
        <v>47</v>
      </c>
      <c r="P10" s="14"/>
    </row>
    <row r="11" spans="2:16" ht="20.25" customHeight="1">
      <c r="B11" s="58">
        <f t="shared" si="0"/>
        <v>6</v>
      </c>
      <c r="C11" s="110" t="s">
        <v>63</v>
      </c>
      <c r="D11" s="110" t="s">
        <v>64</v>
      </c>
      <c r="E11" s="110" t="s">
        <v>65</v>
      </c>
      <c r="F11" s="108">
        <v>2</v>
      </c>
      <c r="G11" s="109" t="s">
        <v>93</v>
      </c>
      <c r="H11" s="13">
        <v>14</v>
      </c>
      <c r="I11" s="13" t="s">
        <v>100</v>
      </c>
      <c r="J11" s="13" t="s">
        <v>109</v>
      </c>
      <c r="K11" s="13" t="s">
        <v>120</v>
      </c>
      <c r="L11" s="13">
        <v>5</v>
      </c>
      <c r="M11" s="13">
        <f t="shared" si="1"/>
        <v>750</v>
      </c>
      <c r="N11" s="120">
        <f t="shared" si="2"/>
        <v>400</v>
      </c>
      <c r="O11" s="13">
        <v>44</v>
      </c>
      <c r="P11" s="14"/>
    </row>
    <row r="12" spans="2:16" ht="20.25" customHeight="1">
      <c r="B12" s="58">
        <f t="shared" si="0"/>
        <v>7</v>
      </c>
      <c r="C12" s="110" t="s">
        <v>66</v>
      </c>
      <c r="D12" s="110" t="s">
        <v>67</v>
      </c>
      <c r="E12" s="110" t="s">
        <v>38</v>
      </c>
      <c r="F12" s="108">
        <v>1</v>
      </c>
      <c r="G12" s="109" t="s">
        <v>93</v>
      </c>
      <c r="H12" s="13">
        <v>15</v>
      </c>
      <c r="I12" s="13" t="s">
        <v>97</v>
      </c>
      <c r="J12" s="13" t="s">
        <v>110</v>
      </c>
      <c r="K12" s="13" t="s">
        <v>116</v>
      </c>
      <c r="L12" s="13">
        <v>6</v>
      </c>
      <c r="M12" s="13">
        <f t="shared" si="1"/>
        <v>900</v>
      </c>
      <c r="N12" s="120">
        <f t="shared" si="2"/>
        <v>333.3333333333333</v>
      </c>
      <c r="O12" s="13">
        <v>41</v>
      </c>
      <c r="P12" s="14"/>
    </row>
    <row r="13" spans="2:16" ht="20.25" customHeight="1">
      <c r="B13" s="58">
        <f t="shared" si="0"/>
        <v>8</v>
      </c>
      <c r="C13" s="110" t="s">
        <v>68</v>
      </c>
      <c r="D13" s="110" t="s">
        <v>69</v>
      </c>
      <c r="E13" s="110" t="s">
        <v>70</v>
      </c>
      <c r="F13" s="108">
        <v>2</v>
      </c>
      <c r="G13" s="109" t="s">
        <v>93</v>
      </c>
      <c r="H13" s="13">
        <v>18</v>
      </c>
      <c r="I13" s="13" t="s">
        <v>101</v>
      </c>
      <c r="J13" s="13" t="s">
        <v>110</v>
      </c>
      <c r="K13" s="13" t="s">
        <v>120</v>
      </c>
      <c r="L13" s="13">
        <v>4.5</v>
      </c>
      <c r="M13" s="13">
        <f t="shared" si="1"/>
        <v>675</v>
      </c>
      <c r="N13" s="120">
        <f t="shared" si="2"/>
        <v>444.44444444444446</v>
      </c>
      <c r="O13" s="13">
        <v>43</v>
      </c>
      <c r="P13" s="14"/>
    </row>
    <row r="14" spans="2:16" ht="20.25" customHeight="1">
      <c r="B14" s="58">
        <f t="shared" si="0"/>
        <v>9</v>
      </c>
      <c r="C14" s="110" t="s">
        <v>71</v>
      </c>
      <c r="D14" s="110" t="s">
        <v>72</v>
      </c>
      <c r="E14" s="110" t="s">
        <v>73</v>
      </c>
      <c r="F14" s="108">
        <v>2</v>
      </c>
      <c r="G14" s="109" t="s">
        <v>93</v>
      </c>
      <c r="H14" s="13">
        <v>20</v>
      </c>
      <c r="I14" s="13" t="s">
        <v>102</v>
      </c>
      <c r="J14" s="13" t="s">
        <v>111</v>
      </c>
      <c r="K14" s="13" t="s">
        <v>121</v>
      </c>
      <c r="L14" s="13">
        <v>5</v>
      </c>
      <c r="M14" s="13">
        <f t="shared" si="1"/>
        <v>750</v>
      </c>
      <c r="N14" s="120">
        <f t="shared" si="2"/>
        <v>400</v>
      </c>
      <c r="O14" s="13">
        <v>49</v>
      </c>
      <c r="P14" s="14"/>
    </row>
    <row r="15" spans="2:16" ht="20.25" customHeight="1">
      <c r="B15" s="58">
        <f t="shared" si="0"/>
        <v>10</v>
      </c>
      <c r="C15" s="110" t="s">
        <v>74</v>
      </c>
      <c r="D15" s="110" t="s">
        <v>75</v>
      </c>
      <c r="E15" s="110" t="s">
        <v>76</v>
      </c>
      <c r="F15" s="108">
        <v>1</v>
      </c>
      <c r="G15" s="109" t="s">
        <v>93</v>
      </c>
      <c r="H15" s="13">
        <v>23</v>
      </c>
      <c r="I15" s="13" t="s">
        <v>97</v>
      </c>
      <c r="J15" s="13" t="s">
        <v>112</v>
      </c>
      <c r="K15" s="13" t="s">
        <v>116</v>
      </c>
      <c r="L15" s="13">
        <v>6</v>
      </c>
      <c r="M15" s="13">
        <f t="shared" si="1"/>
        <v>900</v>
      </c>
      <c r="N15" s="120">
        <f t="shared" si="2"/>
        <v>333.3333333333333</v>
      </c>
      <c r="O15" s="13">
        <v>50</v>
      </c>
      <c r="P15" s="14"/>
    </row>
    <row r="16" spans="2:16" ht="20.25" customHeight="1">
      <c r="B16" s="58">
        <f t="shared" si="0"/>
        <v>11</v>
      </c>
      <c r="C16" s="110" t="s">
        <v>37</v>
      </c>
      <c r="D16" s="110" t="s">
        <v>77</v>
      </c>
      <c r="E16" s="110" t="s">
        <v>78</v>
      </c>
      <c r="F16" s="108">
        <v>2</v>
      </c>
      <c r="G16" s="109" t="s">
        <v>93</v>
      </c>
      <c r="H16" s="13">
        <v>17</v>
      </c>
      <c r="I16" s="13" t="s">
        <v>97</v>
      </c>
      <c r="J16" s="13" t="s">
        <v>113</v>
      </c>
      <c r="K16" s="13" t="s">
        <v>120</v>
      </c>
      <c r="L16" s="13">
        <v>4</v>
      </c>
      <c r="M16" s="13">
        <f t="shared" si="1"/>
        <v>600</v>
      </c>
      <c r="N16" s="120">
        <f t="shared" si="2"/>
        <v>500</v>
      </c>
      <c r="O16" s="13">
        <v>40</v>
      </c>
      <c r="P16" s="14"/>
    </row>
    <row r="17" spans="2:16" ht="20.25" customHeight="1">
      <c r="B17" s="58">
        <f t="shared" si="0"/>
        <v>12</v>
      </c>
      <c r="C17" s="110" t="s">
        <v>37</v>
      </c>
      <c r="D17" s="110" t="s">
        <v>79</v>
      </c>
      <c r="E17" s="110" t="s">
        <v>42</v>
      </c>
      <c r="F17" s="108">
        <v>2</v>
      </c>
      <c r="G17" s="109" t="s">
        <v>93</v>
      </c>
      <c r="H17" s="13" t="s">
        <v>95</v>
      </c>
      <c r="I17" s="13" t="s">
        <v>97</v>
      </c>
      <c r="J17" s="13" t="s">
        <v>114</v>
      </c>
      <c r="K17" s="13" t="s">
        <v>116</v>
      </c>
      <c r="L17" s="13">
        <v>4.5</v>
      </c>
      <c r="M17" s="13">
        <f t="shared" si="1"/>
        <v>675</v>
      </c>
      <c r="N17" s="120">
        <f t="shared" si="2"/>
        <v>444.44444444444446</v>
      </c>
      <c r="O17" s="13">
        <v>47</v>
      </c>
      <c r="P17" s="14"/>
    </row>
    <row r="18" spans="2:16" ht="20.25" customHeight="1">
      <c r="B18" s="58">
        <f t="shared" si="0"/>
        <v>13</v>
      </c>
      <c r="C18" s="110" t="s">
        <v>80</v>
      </c>
      <c r="D18" s="110" t="s">
        <v>81</v>
      </c>
      <c r="E18" s="110" t="s">
        <v>82</v>
      </c>
      <c r="F18" s="108">
        <v>2</v>
      </c>
      <c r="G18" s="109" t="s">
        <v>93</v>
      </c>
      <c r="H18" s="13">
        <v>19</v>
      </c>
      <c r="I18" s="13" t="s">
        <v>103</v>
      </c>
      <c r="J18" s="13" t="s">
        <v>106</v>
      </c>
      <c r="K18" s="13" t="s">
        <v>120</v>
      </c>
      <c r="L18" s="13">
        <v>4.5</v>
      </c>
      <c r="M18" s="13">
        <f t="shared" si="1"/>
        <v>675</v>
      </c>
      <c r="N18" s="120">
        <f t="shared" si="2"/>
        <v>444.44444444444446</v>
      </c>
      <c r="O18" s="13">
        <v>38</v>
      </c>
      <c r="P18" s="14"/>
    </row>
    <row r="19" spans="2:16" ht="20.25" customHeight="1">
      <c r="B19" s="58">
        <f t="shared" si="0"/>
        <v>14</v>
      </c>
      <c r="C19" s="110" t="s">
        <v>83</v>
      </c>
      <c r="D19" s="110" t="s">
        <v>84</v>
      </c>
      <c r="E19" s="110" t="s">
        <v>40</v>
      </c>
      <c r="F19" s="108">
        <v>2</v>
      </c>
      <c r="G19" s="109" t="s">
        <v>93</v>
      </c>
      <c r="H19" s="13">
        <v>19</v>
      </c>
      <c r="I19" s="13" t="s">
        <v>97</v>
      </c>
      <c r="J19" s="13" t="s">
        <v>106</v>
      </c>
      <c r="K19" s="13" t="s">
        <v>122</v>
      </c>
      <c r="L19" s="13">
        <v>4.5</v>
      </c>
      <c r="M19" s="13">
        <f t="shared" si="1"/>
        <v>675</v>
      </c>
      <c r="N19" s="120">
        <f t="shared" si="2"/>
        <v>444.44444444444446</v>
      </c>
      <c r="O19" s="13">
        <v>35</v>
      </c>
      <c r="P19" s="14"/>
    </row>
    <row r="20" spans="2:16" ht="20.25" customHeight="1">
      <c r="B20" s="58">
        <f t="shared" si="0"/>
        <v>15</v>
      </c>
      <c r="C20" s="110" t="s">
        <v>85</v>
      </c>
      <c r="D20" s="110" t="s">
        <v>86</v>
      </c>
      <c r="E20" s="110" t="s">
        <v>87</v>
      </c>
      <c r="F20" s="108">
        <v>1</v>
      </c>
      <c r="G20" s="109" t="s">
        <v>93</v>
      </c>
      <c r="H20" s="13">
        <v>23</v>
      </c>
      <c r="I20" s="13" t="s">
        <v>123</v>
      </c>
      <c r="J20" s="13" t="s">
        <v>110</v>
      </c>
      <c r="K20" s="13" t="s">
        <v>116</v>
      </c>
      <c r="L20" s="13">
        <v>6</v>
      </c>
      <c r="M20" s="13">
        <f t="shared" si="1"/>
        <v>900</v>
      </c>
      <c r="N20" s="120">
        <f t="shared" si="2"/>
        <v>333.3333333333333</v>
      </c>
      <c r="O20" s="13">
        <v>42</v>
      </c>
      <c r="P20" s="14"/>
    </row>
    <row r="21" spans="2:16" ht="20.25" customHeight="1">
      <c r="B21" s="58">
        <f t="shared" si="0"/>
        <v>16</v>
      </c>
      <c r="C21" s="110" t="s">
        <v>88</v>
      </c>
      <c r="D21" s="110" t="s">
        <v>89</v>
      </c>
      <c r="E21" s="110" t="s">
        <v>90</v>
      </c>
      <c r="F21" s="108">
        <v>2</v>
      </c>
      <c r="G21" s="109" t="s">
        <v>93</v>
      </c>
      <c r="H21" s="13">
        <v>16</v>
      </c>
      <c r="I21" s="13" t="s">
        <v>104</v>
      </c>
      <c r="J21" s="13" t="s">
        <v>115</v>
      </c>
      <c r="K21" s="13" t="s">
        <v>120</v>
      </c>
      <c r="L21" s="13">
        <v>4</v>
      </c>
      <c r="M21" s="13">
        <f t="shared" si="1"/>
        <v>600</v>
      </c>
      <c r="N21" s="120">
        <f t="shared" si="2"/>
        <v>500</v>
      </c>
      <c r="O21" s="13">
        <v>45</v>
      </c>
      <c r="P21" s="14"/>
    </row>
    <row r="22" spans="2:16" ht="20.25" customHeight="1">
      <c r="B22" s="58">
        <f t="shared" si="0"/>
        <v>17</v>
      </c>
      <c r="C22" s="110" t="s">
        <v>91</v>
      </c>
      <c r="D22" s="110" t="s">
        <v>92</v>
      </c>
      <c r="E22" s="110" t="s">
        <v>70</v>
      </c>
      <c r="F22" s="108">
        <v>2</v>
      </c>
      <c r="G22" s="109" t="s">
        <v>93</v>
      </c>
      <c r="H22" s="13">
        <v>12</v>
      </c>
      <c r="I22" s="13" t="s">
        <v>97</v>
      </c>
      <c r="J22" s="13" t="s">
        <v>106</v>
      </c>
      <c r="K22" s="13" t="s">
        <v>120</v>
      </c>
      <c r="L22" s="13">
        <v>4</v>
      </c>
      <c r="M22" s="13">
        <f t="shared" si="1"/>
        <v>600</v>
      </c>
      <c r="N22" s="120">
        <f t="shared" si="2"/>
        <v>500</v>
      </c>
      <c r="O22" s="13">
        <v>50</v>
      </c>
      <c r="P22" s="14"/>
    </row>
    <row r="23" spans="2:16" ht="20.25" customHeight="1">
      <c r="B23" s="58">
        <f t="shared" si="0"/>
        <v>18</v>
      </c>
      <c r="C23" s="107"/>
      <c r="D23" s="107"/>
      <c r="E23" s="107"/>
      <c r="F23" s="108"/>
      <c r="G23" s="108"/>
      <c r="H23" s="13"/>
      <c r="I23" s="13"/>
      <c r="J23" s="13"/>
      <c r="K23" s="13"/>
      <c r="L23" s="13"/>
      <c r="M23" s="13"/>
      <c r="N23" s="120"/>
      <c r="O23" s="13"/>
      <c r="P23" s="14"/>
    </row>
    <row r="24" spans="2:16" ht="20.25" customHeight="1">
      <c r="B24" s="58">
        <f t="shared" si="0"/>
        <v>19</v>
      </c>
      <c r="C24" s="107"/>
      <c r="D24" s="107"/>
      <c r="E24" s="107"/>
      <c r="F24" s="108"/>
      <c r="G24" s="108"/>
      <c r="H24" s="13"/>
      <c r="I24" s="13"/>
      <c r="J24" s="13"/>
      <c r="K24" s="13"/>
      <c r="L24" s="13"/>
      <c r="M24" s="13"/>
      <c r="N24" s="120"/>
      <c r="O24" s="13"/>
      <c r="P24" s="14"/>
    </row>
    <row r="25" spans="2:16" ht="20.25" customHeight="1">
      <c r="B25" s="58">
        <f t="shared" si="0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120"/>
      <c r="O25" s="13"/>
      <c r="P25" s="14"/>
    </row>
    <row r="26" spans="2:16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20"/>
      <c r="O26" s="13"/>
      <c r="P26" s="14"/>
    </row>
    <row r="27" spans="2:16" ht="12.75" customHeight="1">
      <c r="B27" s="10"/>
      <c r="C27" s="12"/>
      <c r="D27" s="45"/>
      <c r="E27" s="12"/>
      <c r="F27" s="33" t="s">
        <v>6</v>
      </c>
      <c r="G27" s="33" t="s">
        <v>43</v>
      </c>
      <c r="H27" s="44">
        <f>AVERAGE(H6:H23)</f>
        <v>18.4375</v>
      </c>
      <c r="I27" s="44" t="e">
        <f aca="true" t="shared" si="3" ref="I27:O27">AVERAGE(I6:I25)</f>
        <v>#DIV/0!</v>
      </c>
      <c r="J27" s="44" t="e">
        <f t="shared" si="3"/>
        <v>#DIV/0!</v>
      </c>
      <c r="K27" s="44" t="e">
        <f t="shared" si="3"/>
        <v>#DIV/0!</v>
      </c>
      <c r="L27" s="44">
        <f t="shared" si="3"/>
        <v>4.9411764705882355</v>
      </c>
      <c r="M27" s="44"/>
      <c r="N27" s="121"/>
      <c r="O27" s="44">
        <f t="shared" si="3"/>
        <v>43.294117647058826</v>
      </c>
      <c r="P27" s="14"/>
    </row>
    <row r="28" spans="2:16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17.818181818181817</v>
      </c>
      <c r="I28" s="43" t="e">
        <f aca="true" t="shared" si="4" ref="I28:O28">AVERAGE(I6:I7,I9:I10,I13:I14,I16,I22,I24:I25)</f>
        <v>#DIV/0!</v>
      </c>
      <c r="J28" s="43" t="e">
        <f t="shared" si="4"/>
        <v>#DIV/0!</v>
      </c>
      <c r="K28" s="43" t="e">
        <f t="shared" si="4"/>
        <v>#DIV/0!</v>
      </c>
      <c r="L28" s="43">
        <f t="shared" si="4"/>
        <v>4.6875</v>
      </c>
      <c r="M28" s="43"/>
      <c r="N28" s="122"/>
      <c r="O28" s="43">
        <f t="shared" si="4"/>
        <v>43.5</v>
      </c>
      <c r="P28" s="14"/>
    </row>
    <row r="29" spans="2:16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19.8</v>
      </c>
      <c r="I29" s="41" t="e">
        <f aca="true" t="shared" si="5" ref="I29:O29">AVERAGE(I8,I11:I12,I15,I17:I21,I23)</f>
        <v>#DIV/0!</v>
      </c>
      <c r="J29" s="41" t="e">
        <f t="shared" si="5"/>
        <v>#DIV/0!</v>
      </c>
      <c r="K29" s="41" t="e">
        <f t="shared" si="5"/>
        <v>#DIV/0!</v>
      </c>
      <c r="L29" s="41">
        <f t="shared" si="5"/>
        <v>5.166666666666667</v>
      </c>
      <c r="M29" s="41"/>
      <c r="N29" s="123"/>
      <c r="O29" s="41">
        <f t="shared" si="5"/>
        <v>43.111111111111114</v>
      </c>
      <c r="P29" s="14"/>
    </row>
    <row r="30" spans="2:16" ht="30" customHeight="1" thickBot="1">
      <c r="B30" s="16"/>
      <c r="C30" s="17"/>
      <c r="D30" s="17"/>
      <c r="E30" s="17"/>
      <c r="F30" s="34"/>
      <c r="G30" s="35"/>
      <c r="H30" s="35"/>
      <c r="I30" s="18"/>
      <c r="J30" s="18"/>
      <c r="K30" s="18"/>
      <c r="L30" s="18"/>
      <c r="M30" s="18"/>
      <c r="N30" s="124"/>
      <c r="O30" s="18"/>
      <c r="P30" s="19"/>
    </row>
  </sheetData>
  <sheetProtection/>
  <conditionalFormatting sqref="H6:O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2" right="0.23" top="0.24" bottom="0.19" header="0" footer="0"/>
  <pageSetup fitToHeight="1" fitToWidth="1" horizontalDpi="600" verticalDpi="6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K6" sqref="K6"/>
    </sheetView>
  </sheetViews>
  <sheetFormatPr defaultColWidth="8.8515625" defaultRowHeight="12.75"/>
  <cols>
    <col min="1" max="1" width="5.7109375" style="0" customWidth="1"/>
    <col min="2" max="3" width="14.140625" style="0" customWidth="1"/>
    <col min="4" max="4" width="10.7109375" style="1" customWidth="1"/>
    <col min="5" max="5" width="4.7109375" style="1" customWidth="1"/>
    <col min="6" max="6" width="10.7109375" style="1" customWidth="1"/>
    <col min="7" max="7" width="4.7109375" style="1" customWidth="1"/>
    <col min="8" max="8" width="10.7109375" style="1" customWidth="1"/>
    <col min="9" max="9" width="4.7109375" style="1" customWidth="1"/>
    <col min="10" max="10" width="10.7109375" style="1" customWidth="1"/>
    <col min="11" max="11" width="4.8515625" style="1" customWidth="1"/>
    <col min="12" max="12" width="10.7109375" style="1" customWidth="1"/>
    <col min="13" max="13" width="4.7109375" style="0" customWidth="1"/>
    <col min="14" max="14" width="12.7109375" style="1" customWidth="1"/>
    <col min="15" max="15" width="4.7109375" style="0" customWidth="1"/>
  </cols>
  <sheetData>
    <row r="1" ht="27" customHeight="1" thickBot="1"/>
    <row r="2" spans="2:15" ht="27" customHeight="1">
      <c r="B2" s="163" t="s">
        <v>132</v>
      </c>
      <c r="C2" s="164"/>
      <c r="D2" s="125" t="s">
        <v>133</v>
      </c>
      <c r="E2" s="160" t="s">
        <v>146</v>
      </c>
      <c r="F2" s="125" t="s">
        <v>133</v>
      </c>
      <c r="G2" s="160" t="s">
        <v>147</v>
      </c>
      <c r="H2" s="125" t="s">
        <v>133</v>
      </c>
      <c r="I2" s="160" t="s">
        <v>147</v>
      </c>
      <c r="J2" s="125" t="s">
        <v>133</v>
      </c>
      <c r="K2" s="160" t="s">
        <v>148</v>
      </c>
      <c r="L2" s="125" t="s">
        <v>133</v>
      </c>
      <c r="M2" s="160" t="s">
        <v>148</v>
      </c>
      <c r="N2" s="127" t="s">
        <v>134</v>
      </c>
      <c r="O2" s="126"/>
    </row>
    <row r="3" spans="2:15" ht="27" customHeight="1">
      <c r="B3" s="165"/>
      <c r="C3" s="166"/>
      <c r="D3" s="125" t="s">
        <v>135</v>
      </c>
      <c r="E3" s="161"/>
      <c r="F3" s="128" t="s">
        <v>136</v>
      </c>
      <c r="G3" s="161"/>
      <c r="H3" s="128" t="s">
        <v>137</v>
      </c>
      <c r="I3" s="161"/>
      <c r="J3" s="128" t="s">
        <v>138</v>
      </c>
      <c r="K3" s="161"/>
      <c r="L3" s="128" t="s">
        <v>139</v>
      </c>
      <c r="M3" s="161"/>
      <c r="N3" s="128"/>
      <c r="O3" s="129"/>
    </row>
    <row r="4" spans="2:15" ht="27" customHeight="1" thickBot="1">
      <c r="B4" s="167"/>
      <c r="C4" s="168"/>
      <c r="D4" s="125" t="s">
        <v>140</v>
      </c>
      <c r="E4" s="162"/>
      <c r="F4" s="128" t="s">
        <v>141</v>
      </c>
      <c r="G4" s="162"/>
      <c r="H4" s="128" t="s">
        <v>141</v>
      </c>
      <c r="I4" s="162"/>
      <c r="J4" s="128" t="s">
        <v>142</v>
      </c>
      <c r="K4" s="162"/>
      <c r="L4" s="128" t="s">
        <v>142</v>
      </c>
      <c r="M4" s="162"/>
      <c r="N4" s="131" t="s">
        <v>17</v>
      </c>
      <c r="O4" s="130"/>
    </row>
    <row r="5" spans="1:15" ht="27" customHeight="1">
      <c r="A5" s="132">
        <v>1</v>
      </c>
      <c r="B5" s="106" t="s">
        <v>52</v>
      </c>
      <c r="C5" s="106" t="s">
        <v>54</v>
      </c>
      <c r="D5" s="133"/>
      <c r="E5" s="133">
        <f aca="true" t="shared" si="0" ref="E5:E21">D5/20</f>
        <v>0</v>
      </c>
      <c r="F5" s="133"/>
      <c r="G5" s="133">
        <f aca="true" t="shared" si="1" ref="G5:G21">F5/10</f>
        <v>0</v>
      </c>
      <c r="H5" s="133"/>
      <c r="I5" s="133">
        <f aca="true" t="shared" si="2" ref="I5:I21">H5/10</f>
        <v>0</v>
      </c>
      <c r="J5" s="133"/>
      <c r="K5" s="133">
        <f aca="true" t="shared" si="3" ref="K5:K21">J5/15</f>
        <v>0</v>
      </c>
      <c r="L5" s="133"/>
      <c r="M5" s="134">
        <f aca="true" t="shared" si="4" ref="M5:M21">L5/15</f>
        <v>0</v>
      </c>
      <c r="N5" s="133">
        <f aca="true" t="shared" si="5" ref="N5:N14">SUM(E5+G5+I5+K5+M5)</f>
        <v>0</v>
      </c>
      <c r="O5" s="126"/>
    </row>
    <row r="6" spans="1:15" ht="27" customHeight="1">
      <c r="A6" s="132">
        <f aca="true" t="shared" si="6" ref="A6:A21">SUM(A5)+1</f>
        <v>2</v>
      </c>
      <c r="B6" s="106" t="s">
        <v>55</v>
      </c>
      <c r="C6" s="106" t="s">
        <v>56</v>
      </c>
      <c r="D6" s="133"/>
      <c r="E6" s="133">
        <f t="shared" si="0"/>
        <v>0</v>
      </c>
      <c r="F6" s="133"/>
      <c r="G6" s="133">
        <f t="shared" si="1"/>
        <v>0</v>
      </c>
      <c r="H6" s="133"/>
      <c r="I6" s="133">
        <f t="shared" si="2"/>
        <v>0</v>
      </c>
      <c r="J6" s="133"/>
      <c r="K6" s="133">
        <f t="shared" si="3"/>
        <v>0</v>
      </c>
      <c r="L6" s="133"/>
      <c r="M6" s="133">
        <f t="shared" si="4"/>
        <v>0</v>
      </c>
      <c r="N6" s="133">
        <f t="shared" si="5"/>
        <v>0</v>
      </c>
      <c r="O6" s="135"/>
    </row>
    <row r="7" spans="1:15" ht="27" customHeight="1">
      <c r="A7" s="132">
        <f t="shared" si="6"/>
        <v>3</v>
      </c>
      <c r="B7" s="106" t="s">
        <v>57</v>
      </c>
      <c r="C7" s="106" t="s">
        <v>58</v>
      </c>
      <c r="D7" s="133"/>
      <c r="E7" s="133">
        <f t="shared" si="0"/>
        <v>0</v>
      </c>
      <c r="F7" s="133"/>
      <c r="G7" s="133">
        <f t="shared" si="1"/>
        <v>0</v>
      </c>
      <c r="H7" s="133"/>
      <c r="I7" s="133">
        <f t="shared" si="2"/>
        <v>0</v>
      </c>
      <c r="J7" s="133"/>
      <c r="K7" s="133">
        <f t="shared" si="3"/>
        <v>0</v>
      </c>
      <c r="L7" s="133"/>
      <c r="M7" s="133">
        <f t="shared" si="4"/>
        <v>0</v>
      </c>
      <c r="N7" s="133">
        <f t="shared" si="5"/>
        <v>0</v>
      </c>
      <c r="O7" s="135"/>
    </row>
    <row r="8" spans="1:15" ht="27" customHeight="1">
      <c r="A8" s="132">
        <f t="shared" si="6"/>
        <v>4</v>
      </c>
      <c r="B8" s="106" t="s">
        <v>59</v>
      </c>
      <c r="C8" s="106" t="s">
        <v>144</v>
      </c>
      <c r="D8" s="133"/>
      <c r="E8" s="133">
        <f t="shared" si="0"/>
        <v>0</v>
      </c>
      <c r="F8" s="133"/>
      <c r="G8" s="133">
        <f t="shared" si="1"/>
        <v>0</v>
      </c>
      <c r="H8" s="133"/>
      <c r="I8" s="133">
        <f t="shared" si="2"/>
        <v>0</v>
      </c>
      <c r="J8" s="133"/>
      <c r="K8" s="133">
        <f t="shared" si="3"/>
        <v>0</v>
      </c>
      <c r="L8" s="133"/>
      <c r="M8" s="133">
        <f t="shared" si="4"/>
        <v>0</v>
      </c>
      <c r="N8" s="133">
        <f t="shared" si="5"/>
        <v>0</v>
      </c>
      <c r="O8" s="135"/>
    </row>
    <row r="9" spans="1:15" ht="27" customHeight="1">
      <c r="A9" s="132">
        <f t="shared" si="6"/>
        <v>5</v>
      </c>
      <c r="B9" s="106" t="s">
        <v>61</v>
      </c>
      <c r="C9" s="106" t="s">
        <v>143</v>
      </c>
      <c r="D9" s="133"/>
      <c r="E9" s="133">
        <f t="shared" si="0"/>
        <v>0</v>
      </c>
      <c r="F9" s="133"/>
      <c r="G9" s="133">
        <f t="shared" si="1"/>
        <v>0</v>
      </c>
      <c r="H9" s="133"/>
      <c r="I9" s="133">
        <f t="shared" si="2"/>
        <v>0</v>
      </c>
      <c r="J9" s="133"/>
      <c r="K9" s="133">
        <f t="shared" si="3"/>
        <v>0</v>
      </c>
      <c r="L9" s="133"/>
      <c r="M9" s="133">
        <f t="shared" si="4"/>
        <v>0</v>
      </c>
      <c r="N9" s="133">
        <f t="shared" si="5"/>
        <v>0</v>
      </c>
      <c r="O9" s="135"/>
    </row>
    <row r="10" spans="1:15" ht="27" customHeight="1">
      <c r="A10" s="132">
        <f t="shared" si="6"/>
        <v>6</v>
      </c>
      <c r="B10" s="106" t="s">
        <v>63</v>
      </c>
      <c r="C10" s="106" t="s">
        <v>65</v>
      </c>
      <c r="D10" s="133"/>
      <c r="E10" s="133">
        <f t="shared" si="0"/>
        <v>0</v>
      </c>
      <c r="F10" s="133"/>
      <c r="G10" s="133">
        <f t="shared" si="1"/>
        <v>0</v>
      </c>
      <c r="H10" s="133"/>
      <c r="I10" s="133">
        <f t="shared" si="2"/>
        <v>0</v>
      </c>
      <c r="J10" s="133"/>
      <c r="K10" s="133">
        <f t="shared" si="3"/>
        <v>0</v>
      </c>
      <c r="L10" s="133"/>
      <c r="M10" s="133">
        <f t="shared" si="4"/>
        <v>0</v>
      </c>
      <c r="N10" s="133">
        <f t="shared" si="5"/>
        <v>0</v>
      </c>
      <c r="O10" s="135"/>
    </row>
    <row r="11" spans="1:15" ht="27" customHeight="1">
      <c r="A11" s="132">
        <f t="shared" si="6"/>
        <v>7</v>
      </c>
      <c r="B11" s="106" t="s">
        <v>66</v>
      </c>
      <c r="C11" s="106" t="s">
        <v>38</v>
      </c>
      <c r="D11" s="133"/>
      <c r="E11" s="133">
        <f t="shared" si="0"/>
        <v>0</v>
      </c>
      <c r="F11" s="133"/>
      <c r="G11" s="133">
        <f t="shared" si="1"/>
        <v>0</v>
      </c>
      <c r="H11" s="133"/>
      <c r="I11" s="133">
        <f t="shared" si="2"/>
        <v>0</v>
      </c>
      <c r="J11" s="133"/>
      <c r="K11" s="133">
        <f t="shared" si="3"/>
        <v>0</v>
      </c>
      <c r="L11" s="133"/>
      <c r="M11" s="133">
        <f t="shared" si="4"/>
        <v>0</v>
      </c>
      <c r="N11" s="133">
        <f t="shared" si="5"/>
        <v>0</v>
      </c>
      <c r="O11" s="135"/>
    </row>
    <row r="12" spans="1:15" ht="27" customHeight="1">
      <c r="A12" s="132">
        <f t="shared" si="6"/>
        <v>8</v>
      </c>
      <c r="B12" s="106" t="s">
        <v>68</v>
      </c>
      <c r="C12" s="106" t="s">
        <v>70</v>
      </c>
      <c r="D12" s="133"/>
      <c r="E12" s="133">
        <f t="shared" si="0"/>
        <v>0</v>
      </c>
      <c r="F12" s="133"/>
      <c r="G12" s="133">
        <f t="shared" si="1"/>
        <v>0</v>
      </c>
      <c r="H12" s="133"/>
      <c r="I12" s="133">
        <f t="shared" si="2"/>
        <v>0</v>
      </c>
      <c r="J12" s="133"/>
      <c r="K12" s="133">
        <f t="shared" si="3"/>
        <v>0</v>
      </c>
      <c r="L12" s="133"/>
      <c r="M12" s="133">
        <f t="shared" si="4"/>
        <v>0</v>
      </c>
      <c r="N12" s="133">
        <f t="shared" si="5"/>
        <v>0</v>
      </c>
      <c r="O12" s="135"/>
    </row>
    <row r="13" spans="1:15" ht="27" customHeight="1">
      <c r="A13" s="132">
        <f t="shared" si="6"/>
        <v>9</v>
      </c>
      <c r="B13" s="106" t="s">
        <v>71</v>
      </c>
      <c r="C13" s="106" t="s">
        <v>145</v>
      </c>
      <c r="D13" s="133"/>
      <c r="E13" s="133">
        <f t="shared" si="0"/>
        <v>0</v>
      </c>
      <c r="F13" s="133"/>
      <c r="G13" s="133">
        <f t="shared" si="1"/>
        <v>0</v>
      </c>
      <c r="H13" s="133"/>
      <c r="I13" s="133">
        <f t="shared" si="2"/>
        <v>0</v>
      </c>
      <c r="J13" s="133"/>
      <c r="K13" s="133">
        <f t="shared" si="3"/>
        <v>0</v>
      </c>
      <c r="L13" s="133"/>
      <c r="M13" s="133">
        <f t="shared" si="4"/>
        <v>0</v>
      </c>
      <c r="N13" s="133">
        <f t="shared" si="5"/>
        <v>0</v>
      </c>
      <c r="O13" s="135"/>
    </row>
    <row r="14" spans="1:15" ht="27" customHeight="1">
      <c r="A14" s="132">
        <f t="shared" si="6"/>
        <v>10</v>
      </c>
      <c r="B14" s="106" t="s">
        <v>74</v>
      </c>
      <c r="C14" s="106" t="s">
        <v>76</v>
      </c>
      <c r="D14" s="133"/>
      <c r="E14" s="133">
        <f t="shared" si="0"/>
        <v>0</v>
      </c>
      <c r="F14" s="133"/>
      <c r="G14" s="133">
        <f t="shared" si="1"/>
        <v>0</v>
      </c>
      <c r="H14" s="133"/>
      <c r="I14" s="133">
        <f t="shared" si="2"/>
        <v>0</v>
      </c>
      <c r="J14" s="133"/>
      <c r="K14" s="133">
        <f t="shared" si="3"/>
        <v>0</v>
      </c>
      <c r="L14" s="133"/>
      <c r="M14" s="133">
        <f t="shared" si="4"/>
        <v>0</v>
      </c>
      <c r="N14" s="133">
        <f t="shared" si="5"/>
        <v>0</v>
      </c>
      <c r="O14" s="130"/>
    </row>
    <row r="15" spans="1:15" ht="27" customHeight="1">
      <c r="A15" s="132">
        <f t="shared" si="6"/>
        <v>11</v>
      </c>
      <c r="B15" s="106" t="s">
        <v>37</v>
      </c>
      <c r="C15" s="106" t="s">
        <v>78</v>
      </c>
      <c r="D15" s="133"/>
      <c r="E15" s="133">
        <f t="shared" si="0"/>
        <v>0</v>
      </c>
      <c r="F15" s="133"/>
      <c r="G15" s="133">
        <f t="shared" si="1"/>
        <v>0</v>
      </c>
      <c r="H15" s="133"/>
      <c r="I15" s="133">
        <f t="shared" si="2"/>
        <v>0</v>
      </c>
      <c r="J15" s="133"/>
      <c r="K15" s="133">
        <f t="shared" si="3"/>
        <v>0</v>
      </c>
      <c r="L15" s="133"/>
      <c r="M15" s="133">
        <f t="shared" si="4"/>
        <v>0</v>
      </c>
      <c r="N15" s="133">
        <f aca="true" t="shared" si="7" ref="N15:N21">SUM(E15+G15+I15+K15+M15)</f>
        <v>0</v>
      </c>
      <c r="O15" s="130"/>
    </row>
    <row r="16" spans="1:15" ht="27" customHeight="1">
      <c r="A16" s="132">
        <f t="shared" si="6"/>
        <v>12</v>
      </c>
      <c r="B16" s="106" t="s">
        <v>37</v>
      </c>
      <c r="C16" s="106" t="s">
        <v>42</v>
      </c>
      <c r="D16" s="133"/>
      <c r="E16" s="133">
        <f t="shared" si="0"/>
        <v>0</v>
      </c>
      <c r="F16" s="133"/>
      <c r="G16" s="133">
        <f t="shared" si="1"/>
        <v>0</v>
      </c>
      <c r="H16" s="133"/>
      <c r="I16" s="133">
        <f t="shared" si="2"/>
        <v>0</v>
      </c>
      <c r="J16" s="133"/>
      <c r="K16" s="133">
        <f t="shared" si="3"/>
        <v>0</v>
      </c>
      <c r="L16" s="133"/>
      <c r="M16" s="133">
        <f t="shared" si="4"/>
        <v>0</v>
      </c>
      <c r="N16" s="133">
        <f t="shared" si="7"/>
        <v>0</v>
      </c>
      <c r="O16" s="130"/>
    </row>
    <row r="17" spans="1:15" ht="27" customHeight="1">
      <c r="A17" s="132">
        <f t="shared" si="6"/>
        <v>13</v>
      </c>
      <c r="B17" s="106" t="s">
        <v>80</v>
      </c>
      <c r="C17" s="106" t="s">
        <v>82</v>
      </c>
      <c r="D17" s="133"/>
      <c r="E17" s="133">
        <f t="shared" si="0"/>
        <v>0</v>
      </c>
      <c r="F17" s="133"/>
      <c r="G17" s="133">
        <f t="shared" si="1"/>
        <v>0</v>
      </c>
      <c r="H17" s="133"/>
      <c r="I17" s="133">
        <f t="shared" si="2"/>
        <v>0</v>
      </c>
      <c r="J17" s="133"/>
      <c r="K17" s="133">
        <f t="shared" si="3"/>
        <v>0</v>
      </c>
      <c r="L17" s="133"/>
      <c r="M17" s="133">
        <f t="shared" si="4"/>
        <v>0</v>
      </c>
      <c r="N17" s="133">
        <f t="shared" si="7"/>
        <v>0</v>
      </c>
      <c r="O17" s="130"/>
    </row>
    <row r="18" spans="1:15" ht="27" customHeight="1">
      <c r="A18" s="132">
        <f t="shared" si="6"/>
        <v>14</v>
      </c>
      <c r="B18" s="106" t="s">
        <v>83</v>
      </c>
      <c r="C18" s="106" t="s">
        <v>40</v>
      </c>
      <c r="D18" s="133"/>
      <c r="E18" s="133">
        <f t="shared" si="0"/>
        <v>0</v>
      </c>
      <c r="F18" s="133"/>
      <c r="G18" s="133">
        <f t="shared" si="1"/>
        <v>0</v>
      </c>
      <c r="H18" s="133"/>
      <c r="I18" s="133">
        <f t="shared" si="2"/>
        <v>0</v>
      </c>
      <c r="J18" s="133"/>
      <c r="K18" s="133">
        <f t="shared" si="3"/>
        <v>0</v>
      </c>
      <c r="L18" s="133"/>
      <c r="M18" s="133">
        <f t="shared" si="4"/>
        <v>0</v>
      </c>
      <c r="N18" s="133">
        <f t="shared" si="7"/>
        <v>0</v>
      </c>
      <c r="O18" s="130"/>
    </row>
    <row r="19" spans="1:15" ht="27" customHeight="1">
      <c r="A19" s="132">
        <f t="shared" si="6"/>
        <v>15</v>
      </c>
      <c r="B19" s="106" t="s">
        <v>85</v>
      </c>
      <c r="C19" s="106" t="s">
        <v>87</v>
      </c>
      <c r="D19" s="133"/>
      <c r="E19" s="133">
        <f t="shared" si="0"/>
        <v>0</v>
      </c>
      <c r="F19" s="133"/>
      <c r="G19" s="133">
        <f t="shared" si="1"/>
        <v>0</v>
      </c>
      <c r="H19" s="133"/>
      <c r="I19" s="133">
        <f t="shared" si="2"/>
        <v>0</v>
      </c>
      <c r="J19" s="133"/>
      <c r="K19" s="133">
        <f t="shared" si="3"/>
        <v>0</v>
      </c>
      <c r="L19" s="133"/>
      <c r="M19" s="133">
        <f t="shared" si="4"/>
        <v>0</v>
      </c>
      <c r="N19" s="133">
        <f t="shared" si="7"/>
        <v>0</v>
      </c>
      <c r="O19" s="130"/>
    </row>
    <row r="20" spans="1:15" ht="27" customHeight="1">
      <c r="A20" s="132">
        <f t="shared" si="6"/>
        <v>16</v>
      </c>
      <c r="B20" s="106" t="s">
        <v>88</v>
      </c>
      <c r="C20" s="106" t="s">
        <v>90</v>
      </c>
      <c r="D20" s="133"/>
      <c r="E20" s="133">
        <f t="shared" si="0"/>
        <v>0</v>
      </c>
      <c r="F20" s="133"/>
      <c r="G20" s="133">
        <f t="shared" si="1"/>
        <v>0</v>
      </c>
      <c r="H20" s="133"/>
      <c r="I20" s="133">
        <f t="shared" si="2"/>
        <v>0</v>
      </c>
      <c r="J20" s="133"/>
      <c r="K20" s="133">
        <f t="shared" si="3"/>
        <v>0</v>
      </c>
      <c r="L20" s="133"/>
      <c r="M20" s="133">
        <f t="shared" si="4"/>
        <v>0</v>
      </c>
      <c r="N20" s="133">
        <f t="shared" si="7"/>
        <v>0</v>
      </c>
      <c r="O20" s="130"/>
    </row>
    <row r="21" spans="1:15" ht="27" customHeight="1">
      <c r="A21" s="132">
        <f t="shared" si="6"/>
        <v>17</v>
      </c>
      <c r="B21" s="106" t="s">
        <v>91</v>
      </c>
      <c r="C21" s="106" t="s">
        <v>70</v>
      </c>
      <c r="D21" s="133"/>
      <c r="E21" s="133">
        <f t="shared" si="0"/>
        <v>0</v>
      </c>
      <c r="F21" s="133"/>
      <c r="G21" s="133">
        <f t="shared" si="1"/>
        <v>0</v>
      </c>
      <c r="H21" s="133"/>
      <c r="I21" s="133">
        <f t="shared" si="2"/>
        <v>0</v>
      </c>
      <c r="J21" s="133"/>
      <c r="K21" s="133">
        <f t="shared" si="3"/>
        <v>0</v>
      </c>
      <c r="L21" s="133"/>
      <c r="M21" s="133">
        <f t="shared" si="4"/>
        <v>0</v>
      </c>
      <c r="N21" s="133">
        <f t="shared" si="7"/>
        <v>0</v>
      </c>
      <c r="O21" s="130"/>
    </row>
    <row r="22" ht="27" customHeight="1"/>
    <row r="23" ht="27" customHeight="1"/>
    <row r="24" ht="27" customHeight="1"/>
  </sheetData>
  <sheetProtection/>
  <mergeCells count="6">
    <mergeCell ref="K2:K4"/>
    <mergeCell ref="M2:M4"/>
    <mergeCell ref="B2:C4"/>
    <mergeCell ref="E2:E4"/>
    <mergeCell ref="G2:G4"/>
    <mergeCell ref="I2:I4"/>
  </mergeCells>
  <printOptions/>
  <pageMargins left="0.75" right="0.75" top="1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J16" sqref="J16"/>
    </sheetView>
  </sheetViews>
  <sheetFormatPr defaultColWidth="8.8515625" defaultRowHeight="12.75"/>
  <cols>
    <col min="1" max="1" width="5.7109375" style="0" customWidth="1"/>
    <col min="2" max="3" width="14.140625" style="0" customWidth="1"/>
  </cols>
  <sheetData>
    <row r="1" ht="27" customHeight="1" thickBot="1"/>
    <row r="2" spans="2:3" ht="27" customHeight="1">
      <c r="B2" s="163" t="s">
        <v>171</v>
      </c>
      <c r="C2" s="164"/>
    </row>
    <row r="3" spans="2:3" ht="27" customHeight="1">
      <c r="B3" s="165"/>
      <c r="C3" s="166"/>
    </row>
    <row r="4" spans="2:3" ht="27" customHeight="1" thickBot="1">
      <c r="B4" s="167"/>
      <c r="C4" s="168"/>
    </row>
    <row r="5" spans="2:3" ht="27" customHeight="1">
      <c r="B5" s="140"/>
      <c r="C5" s="140"/>
    </row>
    <row r="6" spans="2:8" ht="27" customHeight="1">
      <c r="B6" s="140"/>
      <c r="C6" s="144"/>
      <c r="D6" s="147"/>
      <c r="E6" s="169" t="s">
        <v>168</v>
      </c>
      <c r="F6" s="169"/>
      <c r="G6" s="169"/>
      <c r="H6" s="170"/>
    </row>
    <row r="7" spans="3:8" ht="12" customHeight="1">
      <c r="C7" s="145" t="s">
        <v>155</v>
      </c>
      <c r="D7" s="171" t="s">
        <v>164</v>
      </c>
      <c r="E7" s="171">
        <v>1</v>
      </c>
      <c r="F7" s="171">
        <v>3</v>
      </c>
      <c r="G7" s="171">
        <v>1</v>
      </c>
      <c r="H7" s="173">
        <f>SUM(E7:G11)</f>
        <v>5</v>
      </c>
    </row>
    <row r="8" spans="3:8" ht="12" customHeight="1">
      <c r="C8" s="145" t="s">
        <v>56</v>
      </c>
      <c r="D8" s="172"/>
      <c r="E8" s="172"/>
      <c r="F8" s="172"/>
      <c r="G8" s="172"/>
      <c r="H8" s="174"/>
    </row>
    <row r="9" spans="3:8" ht="12" customHeight="1">
      <c r="C9" s="145" t="s">
        <v>90</v>
      </c>
      <c r="D9" s="172"/>
      <c r="E9" s="172"/>
      <c r="F9" s="172"/>
      <c r="G9" s="172"/>
      <c r="H9" s="174"/>
    </row>
    <row r="10" spans="3:8" ht="12" customHeight="1">
      <c r="C10" s="145" t="s">
        <v>78</v>
      </c>
      <c r="D10" s="172"/>
      <c r="E10" s="172"/>
      <c r="F10" s="172"/>
      <c r="G10" s="172"/>
      <c r="H10" s="174"/>
    </row>
    <row r="11" spans="3:8" ht="12" customHeight="1">
      <c r="C11" s="145"/>
      <c r="D11" s="172"/>
      <c r="E11" s="172"/>
      <c r="F11" s="172"/>
      <c r="G11" s="172"/>
      <c r="H11" s="174"/>
    </row>
    <row r="12" spans="3:8" ht="12" customHeight="1">
      <c r="C12" s="145" t="s">
        <v>54</v>
      </c>
      <c r="D12" s="172" t="s">
        <v>166</v>
      </c>
      <c r="E12" s="172">
        <v>3</v>
      </c>
      <c r="F12" s="172">
        <v>0</v>
      </c>
      <c r="G12" s="172">
        <v>0</v>
      </c>
      <c r="H12" s="174">
        <f>SUM(E12:G16)</f>
        <v>3</v>
      </c>
    </row>
    <row r="13" spans="3:8" ht="12" customHeight="1">
      <c r="C13" s="145" t="s">
        <v>40</v>
      </c>
      <c r="D13" s="172"/>
      <c r="E13" s="172"/>
      <c r="F13" s="172"/>
      <c r="G13" s="172"/>
      <c r="H13" s="174"/>
    </row>
    <row r="14" spans="3:8" ht="12" customHeight="1">
      <c r="C14" s="145" t="s">
        <v>144</v>
      </c>
      <c r="D14" s="172"/>
      <c r="E14" s="172"/>
      <c r="F14" s="172"/>
      <c r="G14" s="172"/>
      <c r="H14" s="174"/>
    </row>
    <row r="15" spans="3:8" ht="12" customHeight="1">
      <c r="C15" s="145" t="s">
        <v>145</v>
      </c>
      <c r="D15" s="172"/>
      <c r="E15" s="172"/>
      <c r="F15" s="172"/>
      <c r="G15" s="172"/>
      <c r="H15" s="174"/>
    </row>
    <row r="16" spans="3:8" ht="12" customHeight="1">
      <c r="C16" s="145"/>
      <c r="D16" s="172"/>
      <c r="E16" s="172"/>
      <c r="F16" s="172"/>
      <c r="G16" s="172"/>
      <c r="H16" s="174"/>
    </row>
    <row r="17" spans="3:8" ht="12" customHeight="1">
      <c r="C17" s="145" t="s">
        <v>76</v>
      </c>
      <c r="D17" s="172" t="s">
        <v>167</v>
      </c>
      <c r="E17" s="172">
        <v>0</v>
      </c>
      <c r="F17" s="172">
        <v>1</v>
      </c>
      <c r="G17" s="172">
        <v>1</v>
      </c>
      <c r="H17" s="174">
        <f>SUM(E17:G21)</f>
        <v>2</v>
      </c>
    </row>
    <row r="18" spans="3:8" ht="12" customHeight="1">
      <c r="C18" s="145" t="s">
        <v>58</v>
      </c>
      <c r="D18" s="172"/>
      <c r="E18" s="172"/>
      <c r="F18" s="172"/>
      <c r="G18" s="172"/>
      <c r="H18" s="174"/>
    </row>
    <row r="19" spans="3:8" ht="12" customHeight="1">
      <c r="C19" s="145" t="s">
        <v>82</v>
      </c>
      <c r="D19" s="172"/>
      <c r="E19" s="172"/>
      <c r="F19" s="172"/>
      <c r="G19" s="172"/>
      <c r="H19" s="174"/>
    </row>
    <row r="20" spans="3:8" ht="12" customHeight="1">
      <c r="C20" s="145" t="s">
        <v>42</v>
      </c>
      <c r="D20" s="172"/>
      <c r="E20" s="172"/>
      <c r="F20" s="172"/>
      <c r="G20" s="172"/>
      <c r="H20" s="174"/>
    </row>
    <row r="21" spans="3:8" ht="12" customHeight="1">
      <c r="C21" s="145"/>
      <c r="D21" s="172"/>
      <c r="E21" s="172"/>
      <c r="F21" s="172"/>
      <c r="G21" s="172"/>
      <c r="H21" s="174"/>
    </row>
    <row r="22" spans="3:8" ht="12" customHeight="1">
      <c r="C22" s="145" t="s">
        <v>38</v>
      </c>
      <c r="D22" s="172" t="s">
        <v>165</v>
      </c>
      <c r="E22" s="172">
        <v>1</v>
      </c>
      <c r="F22" s="172">
        <v>2</v>
      </c>
      <c r="G22" s="172">
        <v>3</v>
      </c>
      <c r="H22" s="174">
        <f>SUM(E22:G26)</f>
        <v>6</v>
      </c>
    </row>
    <row r="23" spans="3:8" ht="12" customHeight="1">
      <c r="C23" s="145" t="s">
        <v>162</v>
      </c>
      <c r="D23" s="172"/>
      <c r="E23" s="172"/>
      <c r="F23" s="172"/>
      <c r="G23" s="172"/>
      <c r="H23" s="174"/>
    </row>
    <row r="24" spans="3:8" ht="12" customHeight="1">
      <c r="C24" s="145" t="s">
        <v>163</v>
      </c>
      <c r="D24" s="172"/>
      <c r="E24" s="172"/>
      <c r="F24" s="172"/>
      <c r="G24" s="172"/>
      <c r="H24" s="174"/>
    </row>
    <row r="25" spans="3:8" ht="12" customHeight="1">
      <c r="C25" s="145" t="s">
        <v>149</v>
      </c>
      <c r="D25" s="172"/>
      <c r="E25" s="172"/>
      <c r="F25" s="172"/>
      <c r="G25" s="172"/>
      <c r="H25" s="174"/>
    </row>
    <row r="26" spans="3:8" ht="12" customHeight="1">
      <c r="C26" s="146" t="s">
        <v>143</v>
      </c>
      <c r="D26" s="175"/>
      <c r="E26" s="175"/>
      <c r="F26" s="175"/>
      <c r="G26" s="175"/>
      <c r="H26" s="176"/>
    </row>
  </sheetData>
  <sheetProtection/>
  <mergeCells count="22">
    <mergeCell ref="H17:H21"/>
    <mergeCell ref="H22:H26"/>
    <mergeCell ref="G17:G21"/>
    <mergeCell ref="E22:E26"/>
    <mergeCell ref="F22:F26"/>
    <mergeCell ref="G22:G26"/>
    <mergeCell ref="D17:D21"/>
    <mergeCell ref="D22:D26"/>
    <mergeCell ref="E7:E11"/>
    <mergeCell ref="F7:F11"/>
    <mergeCell ref="E12:E16"/>
    <mergeCell ref="F12:F16"/>
    <mergeCell ref="E17:E21"/>
    <mergeCell ref="F17:F21"/>
    <mergeCell ref="B2:C4"/>
    <mergeCell ref="E6:H6"/>
    <mergeCell ref="D7:D11"/>
    <mergeCell ref="D12:D16"/>
    <mergeCell ref="G7:G11"/>
    <mergeCell ref="G12:G16"/>
    <mergeCell ref="H7:H11"/>
    <mergeCell ref="H12:H16"/>
  </mergeCells>
  <conditionalFormatting sqref="E7:G26">
    <cfRule type="cellIs" priority="1" dxfId="35" operator="equal" stopIfTrue="1">
      <formula>1</formula>
    </cfRule>
    <cfRule type="cellIs" priority="2" dxfId="34" operator="equal" stopIfTrue="1">
      <formula>3</formula>
    </cfRule>
    <cfRule type="cellIs" priority="3" dxfId="33" operator="equal" stopIfTrue="1">
      <formula>0</formula>
    </cfRule>
  </conditionalFormatting>
  <printOptions/>
  <pageMargins left="0.75" right="0.75" top="0.35" bottom="0.27" header="0" footer="0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6">
      <selection activeCell="D11" sqref="D11"/>
    </sheetView>
  </sheetViews>
  <sheetFormatPr defaultColWidth="8.8515625" defaultRowHeight="12.75"/>
  <cols>
    <col min="1" max="1" width="5.7109375" style="0" customWidth="1"/>
    <col min="2" max="3" width="14.140625" style="0" customWidth="1"/>
    <col min="4" max="4" width="32.8515625" style="1" customWidth="1"/>
    <col min="5" max="6" width="23.421875" style="1" customWidth="1"/>
    <col min="7" max="7" width="5.7109375" style="0" customWidth="1"/>
  </cols>
  <sheetData>
    <row r="1" ht="27" customHeight="1" thickBot="1"/>
    <row r="2" spans="2:7" ht="27" customHeight="1">
      <c r="B2" s="163" t="s">
        <v>159</v>
      </c>
      <c r="C2" s="164"/>
      <c r="D2" s="180" t="s">
        <v>172</v>
      </c>
      <c r="E2" s="160" t="s">
        <v>157</v>
      </c>
      <c r="F2" s="160" t="s">
        <v>158</v>
      </c>
      <c r="G2" s="126"/>
    </row>
    <row r="3" spans="2:7" ht="27" customHeight="1">
      <c r="B3" s="165"/>
      <c r="C3" s="166"/>
      <c r="D3" s="181"/>
      <c r="E3" s="161"/>
      <c r="F3" s="161"/>
      <c r="G3" s="135"/>
    </row>
    <row r="4" spans="2:7" ht="27" customHeight="1" thickBot="1">
      <c r="B4" s="167"/>
      <c r="C4" s="168"/>
      <c r="D4" s="182"/>
      <c r="E4" s="162"/>
      <c r="F4" s="162"/>
      <c r="G4" s="135"/>
    </row>
    <row r="5" spans="2:7" ht="27" customHeight="1">
      <c r="B5" s="140"/>
      <c r="C5" s="140"/>
      <c r="D5" s="177" t="s">
        <v>160</v>
      </c>
      <c r="E5" s="178"/>
      <c r="F5" s="179"/>
      <c r="G5" s="135"/>
    </row>
    <row r="6" spans="1:7" ht="21" customHeight="1">
      <c r="A6" s="132">
        <v>1</v>
      </c>
      <c r="B6" s="110" t="s">
        <v>52</v>
      </c>
      <c r="C6" s="110" t="s">
        <v>54</v>
      </c>
      <c r="D6" s="133" t="s">
        <v>173</v>
      </c>
      <c r="E6" s="133">
        <v>0</v>
      </c>
      <c r="F6" s="133">
        <v>10</v>
      </c>
      <c r="G6" s="126"/>
    </row>
    <row r="7" spans="1:7" ht="21" customHeight="1">
      <c r="A7" s="132">
        <f aca="true" t="shared" si="0" ref="A7:A24">SUM(A6)+1</f>
        <v>2</v>
      </c>
      <c r="B7" s="110" t="s">
        <v>55</v>
      </c>
      <c r="C7" s="110" t="s">
        <v>56</v>
      </c>
      <c r="D7" s="133" t="s">
        <v>174</v>
      </c>
      <c r="E7" s="133">
        <v>2</v>
      </c>
      <c r="F7" s="133">
        <v>10</v>
      </c>
      <c r="G7" s="135"/>
    </row>
    <row r="8" spans="1:7" ht="21" customHeight="1">
      <c r="A8" s="132">
        <f t="shared" si="0"/>
        <v>3</v>
      </c>
      <c r="B8" s="110" t="s">
        <v>57</v>
      </c>
      <c r="C8" s="110" t="s">
        <v>58</v>
      </c>
      <c r="D8" s="133" t="s">
        <v>175</v>
      </c>
      <c r="E8" s="133">
        <v>5</v>
      </c>
      <c r="F8" s="133">
        <v>5</v>
      </c>
      <c r="G8" s="135"/>
    </row>
    <row r="9" spans="1:7" ht="21" customHeight="1">
      <c r="A9" s="132">
        <f t="shared" si="0"/>
        <v>4</v>
      </c>
      <c r="B9" s="110" t="s">
        <v>59</v>
      </c>
      <c r="C9" s="110" t="s">
        <v>144</v>
      </c>
      <c r="D9" s="133" t="s">
        <v>176</v>
      </c>
      <c r="E9" s="133">
        <v>1</v>
      </c>
      <c r="F9" s="133">
        <v>9</v>
      </c>
      <c r="G9" s="135"/>
    </row>
    <row r="10" spans="1:7" ht="21" customHeight="1">
      <c r="A10" s="132">
        <f t="shared" si="0"/>
        <v>5</v>
      </c>
      <c r="B10" s="110" t="s">
        <v>61</v>
      </c>
      <c r="C10" s="110" t="s">
        <v>143</v>
      </c>
      <c r="D10" s="133" t="s">
        <v>177</v>
      </c>
      <c r="E10" s="133">
        <v>9</v>
      </c>
      <c r="F10" s="133">
        <v>9</v>
      </c>
      <c r="G10" s="135"/>
    </row>
    <row r="11" spans="1:7" ht="21" customHeight="1">
      <c r="A11" s="132">
        <f t="shared" si="0"/>
        <v>6</v>
      </c>
      <c r="B11" s="110" t="s">
        <v>63</v>
      </c>
      <c r="C11" s="110" t="s">
        <v>65</v>
      </c>
      <c r="D11" s="133"/>
      <c r="E11" s="133">
        <v>1</v>
      </c>
      <c r="F11" s="133">
        <v>8</v>
      </c>
      <c r="G11" s="135"/>
    </row>
    <row r="12" spans="1:7" ht="21" customHeight="1">
      <c r="A12" s="132">
        <f t="shared" si="0"/>
        <v>7</v>
      </c>
      <c r="B12" s="110" t="s">
        <v>66</v>
      </c>
      <c r="C12" s="110" t="s">
        <v>38</v>
      </c>
      <c r="D12" s="133" t="s">
        <v>178</v>
      </c>
      <c r="E12" s="133">
        <v>10</v>
      </c>
      <c r="F12" s="133">
        <v>10</v>
      </c>
      <c r="G12" s="135"/>
    </row>
    <row r="13" spans="1:7" ht="21" customHeight="1">
      <c r="A13" s="132">
        <f t="shared" si="0"/>
        <v>8</v>
      </c>
      <c r="B13" s="110" t="s">
        <v>68</v>
      </c>
      <c r="C13" s="110" t="s">
        <v>70</v>
      </c>
      <c r="D13" s="133" t="s">
        <v>179</v>
      </c>
      <c r="E13" s="133">
        <v>1</v>
      </c>
      <c r="F13" s="133">
        <v>2</v>
      </c>
      <c r="G13" s="135"/>
    </row>
    <row r="14" spans="1:7" ht="21" customHeight="1">
      <c r="A14" s="132">
        <f t="shared" si="0"/>
        <v>9</v>
      </c>
      <c r="B14" s="110" t="s">
        <v>71</v>
      </c>
      <c r="C14" s="110" t="s">
        <v>145</v>
      </c>
      <c r="D14" s="133" t="s">
        <v>180</v>
      </c>
      <c r="E14" s="133">
        <v>5</v>
      </c>
      <c r="F14" s="133">
        <v>8</v>
      </c>
      <c r="G14" s="135"/>
    </row>
    <row r="15" spans="1:7" ht="21" customHeight="1">
      <c r="A15" s="132">
        <f t="shared" si="0"/>
        <v>10</v>
      </c>
      <c r="B15" s="110" t="s">
        <v>74</v>
      </c>
      <c r="C15" s="110" t="s">
        <v>76</v>
      </c>
      <c r="D15" s="133" t="s">
        <v>181</v>
      </c>
      <c r="E15" s="133">
        <v>4</v>
      </c>
      <c r="F15" s="133">
        <v>7</v>
      </c>
      <c r="G15" s="130"/>
    </row>
    <row r="16" spans="1:7" ht="21" customHeight="1">
      <c r="A16" s="132">
        <f t="shared" si="0"/>
        <v>11</v>
      </c>
      <c r="B16" s="110" t="s">
        <v>37</v>
      </c>
      <c r="C16" s="110" t="s">
        <v>78</v>
      </c>
      <c r="D16" s="133" t="s">
        <v>182</v>
      </c>
      <c r="E16" s="133">
        <v>1</v>
      </c>
      <c r="F16" s="133">
        <v>10</v>
      </c>
      <c r="G16" s="130"/>
    </row>
    <row r="17" spans="1:7" ht="21" customHeight="1">
      <c r="A17" s="132">
        <f t="shared" si="0"/>
        <v>12</v>
      </c>
      <c r="B17" s="110" t="s">
        <v>37</v>
      </c>
      <c r="C17" s="110" t="s">
        <v>42</v>
      </c>
      <c r="D17" s="133" t="s">
        <v>183</v>
      </c>
      <c r="E17" s="133">
        <v>9</v>
      </c>
      <c r="F17" s="133">
        <v>10</v>
      </c>
      <c r="G17" s="130"/>
    </row>
    <row r="18" spans="1:7" ht="21" customHeight="1">
      <c r="A18" s="132">
        <f t="shared" si="0"/>
        <v>13</v>
      </c>
      <c r="B18" s="110" t="s">
        <v>80</v>
      </c>
      <c r="C18" s="110" t="s">
        <v>82</v>
      </c>
      <c r="D18" s="133" t="s">
        <v>184</v>
      </c>
      <c r="E18" s="133">
        <v>0</v>
      </c>
      <c r="F18" s="133">
        <v>10</v>
      </c>
      <c r="G18" s="130"/>
    </row>
    <row r="19" spans="1:7" ht="21" customHeight="1">
      <c r="A19" s="132">
        <f t="shared" si="0"/>
        <v>14</v>
      </c>
      <c r="B19" s="110" t="s">
        <v>83</v>
      </c>
      <c r="C19" s="110" t="s">
        <v>40</v>
      </c>
      <c r="D19" s="133" t="s">
        <v>185</v>
      </c>
      <c r="E19" s="133">
        <v>1</v>
      </c>
      <c r="F19" s="133">
        <v>10</v>
      </c>
      <c r="G19" s="130"/>
    </row>
    <row r="20" spans="1:7" ht="21" customHeight="1">
      <c r="A20" s="132">
        <f t="shared" si="0"/>
        <v>15</v>
      </c>
      <c r="B20" s="110" t="s">
        <v>85</v>
      </c>
      <c r="C20" s="110" t="s">
        <v>87</v>
      </c>
      <c r="D20" s="133"/>
      <c r="E20" s="133">
        <v>3</v>
      </c>
      <c r="F20" s="133">
        <v>8</v>
      </c>
      <c r="G20" s="130"/>
    </row>
    <row r="21" spans="1:7" ht="21" customHeight="1">
      <c r="A21" s="132">
        <f t="shared" si="0"/>
        <v>16</v>
      </c>
      <c r="B21" s="110" t="s">
        <v>88</v>
      </c>
      <c r="C21" s="110" t="s">
        <v>90</v>
      </c>
      <c r="D21" s="133" t="s">
        <v>186</v>
      </c>
      <c r="E21" s="133">
        <v>2</v>
      </c>
      <c r="F21" s="133">
        <v>10</v>
      </c>
      <c r="G21" s="130"/>
    </row>
    <row r="22" spans="1:7" ht="21" customHeight="1">
      <c r="A22" s="132">
        <f t="shared" si="0"/>
        <v>17</v>
      </c>
      <c r="B22" s="110" t="s">
        <v>91</v>
      </c>
      <c r="C22" s="110" t="s">
        <v>70</v>
      </c>
      <c r="D22" s="133" t="s">
        <v>187</v>
      </c>
      <c r="E22" s="133">
        <v>3</v>
      </c>
      <c r="F22" s="133">
        <v>10</v>
      </c>
      <c r="G22" s="130"/>
    </row>
    <row r="23" spans="1:7" ht="21" customHeight="1">
      <c r="A23" s="132">
        <f t="shared" si="0"/>
        <v>18</v>
      </c>
      <c r="B23" s="136" t="s">
        <v>150</v>
      </c>
      <c r="C23" s="136" t="s">
        <v>149</v>
      </c>
      <c r="D23" s="133" t="s">
        <v>188</v>
      </c>
      <c r="E23" s="133">
        <v>5</v>
      </c>
      <c r="F23" s="133">
        <v>9</v>
      </c>
      <c r="G23" s="130"/>
    </row>
    <row r="24" spans="1:7" ht="21" customHeight="1">
      <c r="A24" s="132">
        <f t="shared" si="0"/>
        <v>19</v>
      </c>
      <c r="B24" s="136" t="s">
        <v>153</v>
      </c>
      <c r="C24" s="136" t="s">
        <v>155</v>
      </c>
      <c r="D24" s="133" t="s">
        <v>189</v>
      </c>
      <c r="E24" s="133"/>
      <c r="F24" s="133"/>
      <c r="G24" s="130"/>
    </row>
    <row r="25" spans="4:7" ht="21" customHeight="1">
      <c r="D25" s="141" t="s">
        <v>161</v>
      </c>
      <c r="E25" s="143">
        <f>AVERAGE(E15:E24)</f>
        <v>3.111111111111111</v>
      </c>
      <c r="F25" s="143">
        <f>AVERAGE(F15:F24)</f>
        <v>9.333333333333334</v>
      </c>
      <c r="G25" s="142">
        <f>F25-E25</f>
        <v>6.222222222222223</v>
      </c>
    </row>
    <row r="26" ht="21" customHeight="1"/>
    <row r="27" ht="27" customHeight="1"/>
  </sheetData>
  <sheetProtection/>
  <mergeCells count="5">
    <mergeCell ref="D5:F5"/>
    <mergeCell ref="B2:C4"/>
    <mergeCell ref="E2:E4"/>
    <mergeCell ref="D2:D4"/>
    <mergeCell ref="F2:F4"/>
  </mergeCells>
  <printOptions/>
  <pageMargins left="0.75" right="0.75" top="0.35" bottom="0.27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1" sqref="F31"/>
    </sheetView>
  </sheetViews>
  <sheetFormatPr defaultColWidth="8.8515625" defaultRowHeight="12.75"/>
  <cols>
    <col min="1" max="1" width="5.7109375" style="0" customWidth="1"/>
    <col min="2" max="3" width="14.140625" style="0" customWidth="1"/>
  </cols>
  <sheetData>
    <row r="1" ht="27" customHeight="1" thickBot="1"/>
    <row r="2" spans="2:3" ht="27" customHeight="1">
      <c r="B2" s="163" t="s">
        <v>170</v>
      </c>
      <c r="C2" s="164"/>
    </row>
    <row r="3" spans="2:3" ht="27" customHeight="1">
      <c r="B3" s="165"/>
      <c r="C3" s="166"/>
    </row>
    <row r="4" spans="2:3" ht="27" customHeight="1" thickBot="1">
      <c r="B4" s="167"/>
      <c r="C4" s="168"/>
    </row>
    <row r="5" spans="2:3" ht="27" customHeight="1">
      <c r="B5" s="140"/>
      <c r="C5" s="140"/>
    </row>
    <row r="6" spans="2:12" ht="27" customHeight="1">
      <c r="B6" s="140"/>
      <c r="C6" s="144"/>
      <c r="D6" s="147"/>
      <c r="E6" s="169" t="s">
        <v>168</v>
      </c>
      <c r="F6" s="169"/>
      <c r="G6" s="169"/>
      <c r="H6" s="170"/>
      <c r="I6" s="169" t="s">
        <v>169</v>
      </c>
      <c r="J6" s="169"/>
      <c r="K6" s="169"/>
      <c r="L6" s="170"/>
    </row>
    <row r="7" spans="3:12" ht="12" customHeight="1">
      <c r="C7" s="148" t="s">
        <v>144</v>
      </c>
      <c r="D7" s="171" t="s">
        <v>164</v>
      </c>
      <c r="E7" s="171">
        <v>1</v>
      </c>
      <c r="F7" s="171">
        <v>3</v>
      </c>
      <c r="G7" s="171">
        <v>3</v>
      </c>
      <c r="H7" s="183">
        <f>SUM(E7:G11)</f>
        <v>7</v>
      </c>
      <c r="I7" s="171">
        <v>1</v>
      </c>
      <c r="J7" s="171">
        <v>1</v>
      </c>
      <c r="K7" s="171">
        <v>0</v>
      </c>
      <c r="L7" s="173">
        <f>SUM(I7:K11)</f>
        <v>2</v>
      </c>
    </row>
    <row r="8" spans="3:12" ht="12" customHeight="1">
      <c r="C8" s="145" t="s">
        <v>54</v>
      </c>
      <c r="D8" s="172"/>
      <c r="E8" s="172"/>
      <c r="F8" s="172"/>
      <c r="G8" s="172"/>
      <c r="H8" s="184"/>
      <c r="I8" s="172"/>
      <c r="J8" s="172"/>
      <c r="K8" s="172"/>
      <c r="L8" s="174"/>
    </row>
    <row r="9" spans="3:12" ht="12" customHeight="1">
      <c r="C9" s="145" t="s">
        <v>149</v>
      </c>
      <c r="D9" s="172"/>
      <c r="E9" s="172"/>
      <c r="F9" s="172"/>
      <c r="G9" s="172"/>
      <c r="H9" s="184"/>
      <c r="I9" s="172"/>
      <c r="J9" s="172"/>
      <c r="K9" s="172"/>
      <c r="L9" s="174"/>
    </row>
    <row r="10" spans="3:12" ht="12" customHeight="1">
      <c r="C10" s="145" t="s">
        <v>78</v>
      </c>
      <c r="D10" s="172"/>
      <c r="E10" s="172"/>
      <c r="F10" s="172"/>
      <c r="G10" s="172"/>
      <c r="H10" s="184"/>
      <c r="I10" s="172"/>
      <c r="J10" s="172"/>
      <c r="K10" s="172"/>
      <c r="L10" s="174"/>
    </row>
    <row r="11" spans="3:12" ht="12" customHeight="1">
      <c r="C11" s="145" t="s">
        <v>162</v>
      </c>
      <c r="D11" s="172"/>
      <c r="E11" s="172"/>
      <c r="F11" s="172"/>
      <c r="G11" s="172"/>
      <c r="H11" s="184"/>
      <c r="I11" s="172"/>
      <c r="J11" s="172"/>
      <c r="K11" s="172"/>
      <c r="L11" s="174"/>
    </row>
    <row r="12" spans="3:12" ht="12" customHeight="1">
      <c r="C12" s="145" t="s">
        <v>56</v>
      </c>
      <c r="D12" s="172" t="s">
        <v>166</v>
      </c>
      <c r="E12" s="172">
        <v>1</v>
      </c>
      <c r="F12" s="172">
        <v>3</v>
      </c>
      <c r="G12" s="172">
        <v>0</v>
      </c>
      <c r="H12" s="184">
        <f>SUM(E12:G16)</f>
        <v>4</v>
      </c>
      <c r="I12" s="172">
        <v>1</v>
      </c>
      <c r="J12" s="172">
        <v>3</v>
      </c>
      <c r="K12" s="172">
        <v>1</v>
      </c>
      <c r="L12" s="174">
        <f>SUM(I12:K16)</f>
        <v>5</v>
      </c>
    </row>
    <row r="13" spans="3:12" ht="12" customHeight="1">
      <c r="C13" s="145" t="s">
        <v>38</v>
      </c>
      <c r="D13" s="172"/>
      <c r="E13" s="172"/>
      <c r="F13" s="172"/>
      <c r="G13" s="172"/>
      <c r="H13" s="184"/>
      <c r="I13" s="172"/>
      <c r="J13" s="172"/>
      <c r="K13" s="172"/>
      <c r="L13" s="174"/>
    </row>
    <row r="14" spans="3:12" ht="12" customHeight="1">
      <c r="C14" s="145" t="s">
        <v>76</v>
      </c>
      <c r="D14" s="172"/>
      <c r="E14" s="172"/>
      <c r="F14" s="172"/>
      <c r="G14" s="172"/>
      <c r="H14" s="184"/>
      <c r="I14" s="172"/>
      <c r="J14" s="172"/>
      <c r="K14" s="172"/>
      <c r="L14" s="174"/>
    </row>
    <row r="15" spans="3:12" ht="12" customHeight="1">
      <c r="C15" s="145" t="s">
        <v>42</v>
      </c>
      <c r="D15" s="172"/>
      <c r="E15" s="172"/>
      <c r="F15" s="172"/>
      <c r="G15" s="172"/>
      <c r="H15" s="184"/>
      <c r="I15" s="172"/>
      <c r="J15" s="172"/>
      <c r="K15" s="172"/>
      <c r="L15" s="174"/>
    </row>
    <row r="16" spans="3:12" ht="12" customHeight="1">
      <c r="C16" s="145" t="s">
        <v>82</v>
      </c>
      <c r="D16" s="172"/>
      <c r="E16" s="172"/>
      <c r="F16" s="172"/>
      <c r="G16" s="172"/>
      <c r="H16" s="184"/>
      <c r="I16" s="172"/>
      <c r="J16" s="172"/>
      <c r="K16" s="172"/>
      <c r="L16" s="174"/>
    </row>
    <row r="17" spans="3:12" ht="12" customHeight="1">
      <c r="C17" s="145" t="s">
        <v>145</v>
      </c>
      <c r="D17" s="172" t="s">
        <v>167</v>
      </c>
      <c r="E17" s="172">
        <v>3</v>
      </c>
      <c r="F17" s="172">
        <v>0</v>
      </c>
      <c r="G17" s="172">
        <v>0</v>
      </c>
      <c r="H17" s="184">
        <f>SUM(E17:G21)</f>
        <v>3</v>
      </c>
      <c r="I17" s="172">
        <v>3</v>
      </c>
      <c r="J17" s="172">
        <v>1</v>
      </c>
      <c r="K17" s="172">
        <v>1</v>
      </c>
      <c r="L17" s="174">
        <f>SUM(I17:K21)</f>
        <v>5</v>
      </c>
    </row>
    <row r="18" spans="3:12" ht="12" customHeight="1">
      <c r="C18" s="145" t="s">
        <v>155</v>
      </c>
      <c r="D18" s="172"/>
      <c r="E18" s="172"/>
      <c r="F18" s="172"/>
      <c r="G18" s="172"/>
      <c r="H18" s="184"/>
      <c r="I18" s="172"/>
      <c r="J18" s="172"/>
      <c r="K18" s="172"/>
      <c r="L18" s="174"/>
    </row>
    <row r="19" spans="3:12" ht="12" customHeight="1">
      <c r="C19" s="145" t="s">
        <v>40</v>
      </c>
      <c r="D19" s="172"/>
      <c r="E19" s="172"/>
      <c r="F19" s="172"/>
      <c r="G19" s="172"/>
      <c r="H19" s="184"/>
      <c r="I19" s="172"/>
      <c r="J19" s="172"/>
      <c r="K19" s="172"/>
      <c r="L19" s="174"/>
    </row>
    <row r="20" spans="3:12" ht="12" customHeight="1">
      <c r="C20" s="145" t="s">
        <v>143</v>
      </c>
      <c r="D20" s="172"/>
      <c r="E20" s="172"/>
      <c r="F20" s="172"/>
      <c r="G20" s="172"/>
      <c r="H20" s="184"/>
      <c r="I20" s="172"/>
      <c r="J20" s="172"/>
      <c r="K20" s="172"/>
      <c r="L20" s="174"/>
    </row>
    <row r="21" spans="3:12" ht="12" customHeight="1">
      <c r="C21" s="145" t="s">
        <v>90</v>
      </c>
      <c r="D21" s="172"/>
      <c r="E21" s="172"/>
      <c r="F21" s="172"/>
      <c r="G21" s="172"/>
      <c r="H21" s="184"/>
      <c r="I21" s="172"/>
      <c r="J21" s="172"/>
      <c r="K21" s="172"/>
      <c r="L21" s="174"/>
    </row>
    <row r="22" spans="3:12" ht="12" customHeight="1">
      <c r="C22" s="145" t="s">
        <v>87</v>
      </c>
      <c r="D22" s="172" t="s">
        <v>165</v>
      </c>
      <c r="E22" s="172">
        <v>0</v>
      </c>
      <c r="F22" s="172">
        <v>0</v>
      </c>
      <c r="G22" s="172">
        <v>0</v>
      </c>
      <c r="H22" s="184">
        <f>SUM(E22:G26)</f>
        <v>0</v>
      </c>
      <c r="I22" s="172">
        <v>0</v>
      </c>
      <c r="J22" s="172">
        <v>0</v>
      </c>
      <c r="K22" s="172">
        <v>3</v>
      </c>
      <c r="L22" s="174">
        <f>SUM(I22:K26)</f>
        <v>3</v>
      </c>
    </row>
    <row r="23" spans="3:12" ht="12" customHeight="1">
      <c r="C23" s="145" t="s">
        <v>58</v>
      </c>
      <c r="D23" s="172"/>
      <c r="E23" s="172"/>
      <c r="F23" s="172"/>
      <c r="G23" s="172"/>
      <c r="H23" s="184"/>
      <c r="I23" s="172"/>
      <c r="J23" s="172"/>
      <c r="K23" s="172"/>
      <c r="L23" s="174"/>
    </row>
    <row r="24" spans="3:12" ht="12" customHeight="1">
      <c r="C24" s="145" t="s">
        <v>163</v>
      </c>
      <c r="D24" s="172"/>
      <c r="E24" s="172"/>
      <c r="F24" s="172"/>
      <c r="G24" s="172"/>
      <c r="H24" s="184"/>
      <c r="I24" s="172"/>
      <c r="J24" s="172"/>
      <c r="K24" s="172"/>
      <c r="L24" s="174"/>
    </row>
    <row r="25" spans="3:12" ht="12" customHeight="1">
      <c r="C25" s="145" t="s">
        <v>65</v>
      </c>
      <c r="D25" s="172"/>
      <c r="E25" s="172"/>
      <c r="F25" s="172"/>
      <c r="G25" s="172"/>
      <c r="H25" s="184"/>
      <c r="I25" s="172"/>
      <c r="J25" s="172"/>
      <c r="K25" s="172"/>
      <c r="L25" s="174"/>
    </row>
    <row r="26" spans="3:12" ht="12" customHeight="1">
      <c r="C26" s="146"/>
      <c r="D26" s="175"/>
      <c r="E26" s="175"/>
      <c r="F26" s="175"/>
      <c r="G26" s="175"/>
      <c r="H26" s="185"/>
      <c r="I26" s="175"/>
      <c r="J26" s="175"/>
      <c r="K26" s="175"/>
      <c r="L26" s="176"/>
    </row>
  </sheetData>
  <sheetProtection/>
  <mergeCells count="39">
    <mergeCell ref="G22:G26"/>
    <mergeCell ref="G17:G21"/>
    <mergeCell ref="B2:C4"/>
    <mergeCell ref="E6:H6"/>
    <mergeCell ref="D7:D11"/>
    <mergeCell ref="D12:D16"/>
    <mergeCell ref="G12:G16"/>
    <mergeCell ref="F7:F11"/>
    <mergeCell ref="G7:G11"/>
    <mergeCell ref="E12:E16"/>
    <mergeCell ref="D17:D21"/>
    <mergeCell ref="D22:D26"/>
    <mergeCell ref="E7:E11"/>
    <mergeCell ref="F12:F16"/>
    <mergeCell ref="E17:E21"/>
    <mergeCell ref="F17:F21"/>
    <mergeCell ref="E22:E26"/>
    <mergeCell ref="F22:F26"/>
    <mergeCell ref="H22:H26"/>
    <mergeCell ref="J12:J16"/>
    <mergeCell ref="K12:K16"/>
    <mergeCell ref="I22:I26"/>
    <mergeCell ref="J22:J26"/>
    <mergeCell ref="K22:K26"/>
    <mergeCell ref="I6:L6"/>
    <mergeCell ref="H7:H11"/>
    <mergeCell ref="H12:H16"/>
    <mergeCell ref="H17:H21"/>
    <mergeCell ref="I12:I16"/>
    <mergeCell ref="L12:L16"/>
    <mergeCell ref="I7:I11"/>
    <mergeCell ref="J7:J11"/>
    <mergeCell ref="K7:K11"/>
    <mergeCell ref="L7:L11"/>
    <mergeCell ref="L22:L26"/>
    <mergeCell ref="I17:I21"/>
    <mergeCell ref="J17:J21"/>
    <mergeCell ref="K17:K21"/>
    <mergeCell ref="L17:L21"/>
  </mergeCells>
  <conditionalFormatting sqref="E7:G26 I7:K26">
    <cfRule type="cellIs" priority="1" dxfId="35" operator="equal" stopIfTrue="1">
      <formula>1</formula>
    </cfRule>
    <cfRule type="cellIs" priority="2" dxfId="34" operator="equal" stopIfTrue="1">
      <formula>3</formula>
    </cfRule>
    <cfRule type="cellIs" priority="3" dxfId="33" operator="equal" stopIfTrue="1">
      <formula>0</formula>
    </cfRule>
  </conditionalFormatting>
  <printOptions/>
  <pageMargins left="0.75" right="0.75" top="0.35" bottom="0.27" header="0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:J28"/>
  <sheetViews>
    <sheetView workbookViewId="0" topLeftCell="A1">
      <selection activeCell="G2" sqref="G2"/>
    </sheetView>
  </sheetViews>
  <sheetFormatPr defaultColWidth="11.421875" defaultRowHeight="12.75"/>
  <cols>
    <col min="1" max="1" width="2.7109375" style="0" customWidth="1"/>
    <col min="2" max="2" width="34.00390625" style="0" customWidth="1"/>
    <col min="3" max="3" width="11.8515625" style="0" customWidth="1"/>
  </cols>
  <sheetData>
    <row r="3" ht="15.75">
      <c r="D3" s="149" t="s">
        <v>190</v>
      </c>
    </row>
    <row r="4" ht="12.75">
      <c r="F4" t="s">
        <v>194</v>
      </c>
    </row>
    <row r="5" spans="4:9" ht="12.75">
      <c r="D5" t="s">
        <v>82</v>
      </c>
      <c r="E5" t="s">
        <v>87</v>
      </c>
      <c r="F5" t="s">
        <v>195</v>
      </c>
      <c r="G5" t="s">
        <v>78</v>
      </c>
      <c r="H5" t="s">
        <v>40</v>
      </c>
      <c r="I5" t="s">
        <v>58</v>
      </c>
    </row>
    <row r="6" spans="4:9" ht="12.75">
      <c r="D6" t="s">
        <v>191</v>
      </c>
      <c r="E6" t="s">
        <v>193</v>
      </c>
      <c r="F6" t="s">
        <v>149</v>
      </c>
      <c r="G6" t="s">
        <v>56</v>
      </c>
      <c r="H6" t="s">
        <v>196</v>
      </c>
      <c r="I6" t="s">
        <v>155</v>
      </c>
    </row>
    <row r="7" spans="4:9" ht="13.5" thickBot="1">
      <c r="D7" t="s">
        <v>192</v>
      </c>
      <c r="E7" t="s">
        <v>38</v>
      </c>
      <c r="F7" t="s">
        <v>70</v>
      </c>
      <c r="G7" t="s">
        <v>65</v>
      </c>
      <c r="H7" t="s">
        <v>197</v>
      </c>
      <c r="I7" t="s">
        <v>76</v>
      </c>
    </row>
    <row r="8" spans="2:10" ht="16.5" customHeight="1">
      <c r="B8" s="195" t="s">
        <v>198</v>
      </c>
      <c r="C8" t="s">
        <v>82</v>
      </c>
      <c r="D8" s="186">
        <v>9</v>
      </c>
      <c r="E8" s="189">
        <v>8</v>
      </c>
      <c r="F8" s="189">
        <v>7</v>
      </c>
      <c r="G8" s="189">
        <v>9</v>
      </c>
      <c r="H8" s="189">
        <v>8.5</v>
      </c>
      <c r="I8" s="189">
        <v>8</v>
      </c>
      <c r="J8" s="192">
        <f>AVERAGE(D8:I10)</f>
        <v>8.25</v>
      </c>
    </row>
    <row r="9" spans="2:10" ht="16.5" customHeight="1">
      <c r="B9" s="196"/>
      <c r="C9" t="s">
        <v>191</v>
      </c>
      <c r="D9" s="187"/>
      <c r="E9" s="190"/>
      <c r="F9" s="190"/>
      <c r="G9" s="190"/>
      <c r="H9" s="190"/>
      <c r="I9" s="190"/>
      <c r="J9" s="193"/>
    </row>
    <row r="10" spans="2:10" ht="16.5" customHeight="1" thickBot="1">
      <c r="B10" s="197"/>
      <c r="C10" t="s">
        <v>192</v>
      </c>
      <c r="D10" s="188"/>
      <c r="E10" s="191"/>
      <c r="F10" s="191"/>
      <c r="G10" s="191"/>
      <c r="H10" s="191"/>
      <c r="I10" s="191"/>
      <c r="J10" s="194"/>
    </row>
    <row r="11" spans="2:10" ht="16.5" customHeight="1">
      <c r="B11" s="189" t="s">
        <v>199</v>
      </c>
      <c r="C11" t="s">
        <v>87</v>
      </c>
      <c r="D11" s="189">
        <v>8</v>
      </c>
      <c r="E11" s="186">
        <v>9</v>
      </c>
      <c r="F11" s="189">
        <v>7</v>
      </c>
      <c r="G11" s="189">
        <v>6</v>
      </c>
      <c r="H11" s="189">
        <v>8</v>
      </c>
      <c r="I11" s="189">
        <v>10</v>
      </c>
      <c r="J11" s="192">
        <f>AVERAGE(D11:I13)</f>
        <v>8</v>
      </c>
    </row>
    <row r="12" spans="2:10" ht="16.5" customHeight="1">
      <c r="B12" s="190"/>
      <c r="C12" t="s">
        <v>193</v>
      </c>
      <c r="D12" s="190"/>
      <c r="E12" s="187"/>
      <c r="F12" s="190"/>
      <c r="G12" s="190"/>
      <c r="H12" s="190"/>
      <c r="I12" s="190"/>
      <c r="J12" s="193"/>
    </row>
    <row r="13" spans="2:10" ht="16.5" customHeight="1" thickBot="1">
      <c r="B13" s="191"/>
      <c r="C13" t="s">
        <v>38</v>
      </c>
      <c r="D13" s="191"/>
      <c r="E13" s="188"/>
      <c r="F13" s="191"/>
      <c r="G13" s="191"/>
      <c r="H13" s="191"/>
      <c r="I13" s="191"/>
      <c r="J13" s="194"/>
    </row>
    <row r="14" spans="2:10" ht="12.75" customHeight="1">
      <c r="B14" s="189" t="s">
        <v>200</v>
      </c>
      <c r="C14" t="s">
        <v>194</v>
      </c>
      <c r="D14" s="189">
        <v>8</v>
      </c>
      <c r="E14" s="189">
        <v>7</v>
      </c>
      <c r="F14" s="186">
        <v>7</v>
      </c>
      <c r="G14" s="189">
        <v>8</v>
      </c>
      <c r="H14" s="189">
        <v>8</v>
      </c>
      <c r="I14" s="189">
        <v>8</v>
      </c>
      <c r="J14" s="192">
        <f>AVERAGE(D14:I17)</f>
        <v>7.666666666666667</v>
      </c>
    </row>
    <row r="15" spans="2:10" ht="12.75" customHeight="1">
      <c r="B15" s="190"/>
      <c r="C15" t="s">
        <v>195</v>
      </c>
      <c r="D15" s="190"/>
      <c r="E15" s="190"/>
      <c r="F15" s="187"/>
      <c r="G15" s="190"/>
      <c r="H15" s="190"/>
      <c r="I15" s="190"/>
      <c r="J15" s="193"/>
    </row>
    <row r="16" spans="2:10" ht="12.75" customHeight="1">
      <c r="B16" s="190"/>
      <c r="C16" t="s">
        <v>149</v>
      </c>
      <c r="D16" s="190"/>
      <c r="E16" s="190"/>
      <c r="F16" s="187"/>
      <c r="G16" s="190"/>
      <c r="H16" s="190"/>
      <c r="I16" s="190"/>
      <c r="J16" s="193"/>
    </row>
    <row r="17" spans="2:10" ht="12.75" customHeight="1" thickBot="1">
      <c r="B17" s="191"/>
      <c r="C17" t="s">
        <v>70</v>
      </c>
      <c r="D17" s="191"/>
      <c r="E17" s="191"/>
      <c r="F17" s="188"/>
      <c r="G17" s="191"/>
      <c r="H17" s="191"/>
      <c r="I17" s="191"/>
      <c r="J17" s="194"/>
    </row>
    <row r="18" spans="2:10" ht="16.5" customHeight="1">
      <c r="B18" s="189" t="s">
        <v>201</v>
      </c>
      <c r="C18" t="s">
        <v>78</v>
      </c>
      <c r="D18" s="189">
        <v>8</v>
      </c>
      <c r="E18" s="189">
        <v>7</v>
      </c>
      <c r="F18" s="189">
        <v>7</v>
      </c>
      <c r="G18" s="186">
        <v>9</v>
      </c>
      <c r="H18" s="189">
        <v>7</v>
      </c>
      <c r="I18" s="189">
        <v>8</v>
      </c>
      <c r="J18" s="192">
        <f>AVERAGE(D18:I20)</f>
        <v>7.666666666666667</v>
      </c>
    </row>
    <row r="19" spans="2:10" ht="16.5" customHeight="1">
      <c r="B19" s="190"/>
      <c r="C19" t="s">
        <v>56</v>
      </c>
      <c r="D19" s="190"/>
      <c r="E19" s="190"/>
      <c r="F19" s="190"/>
      <c r="G19" s="187"/>
      <c r="H19" s="190"/>
      <c r="I19" s="190"/>
      <c r="J19" s="193"/>
    </row>
    <row r="20" spans="2:10" ht="16.5" customHeight="1" thickBot="1">
      <c r="B20" s="191"/>
      <c r="C20" t="s">
        <v>65</v>
      </c>
      <c r="D20" s="191"/>
      <c r="E20" s="191"/>
      <c r="F20" s="191"/>
      <c r="G20" s="188"/>
      <c r="H20" s="191"/>
      <c r="I20" s="191"/>
      <c r="J20" s="194"/>
    </row>
    <row r="21" spans="2:10" ht="16.5" customHeight="1">
      <c r="B21" s="189" t="s">
        <v>202</v>
      </c>
      <c r="C21" t="s">
        <v>40</v>
      </c>
      <c r="D21" s="189">
        <v>9</v>
      </c>
      <c r="E21" s="189">
        <v>8</v>
      </c>
      <c r="F21" s="189">
        <v>7</v>
      </c>
      <c r="G21" s="189">
        <v>9</v>
      </c>
      <c r="H21" s="186">
        <v>9</v>
      </c>
      <c r="I21" s="189">
        <v>9</v>
      </c>
      <c r="J21" s="192">
        <f>AVERAGE(D21:I23)</f>
        <v>8.5</v>
      </c>
    </row>
    <row r="22" spans="2:10" ht="16.5" customHeight="1">
      <c r="B22" s="190"/>
      <c r="C22" t="s">
        <v>196</v>
      </c>
      <c r="D22" s="190"/>
      <c r="E22" s="190"/>
      <c r="F22" s="190"/>
      <c r="G22" s="190"/>
      <c r="H22" s="187"/>
      <c r="I22" s="190"/>
      <c r="J22" s="193"/>
    </row>
    <row r="23" spans="2:10" ht="16.5" customHeight="1" thickBot="1">
      <c r="B23" s="191"/>
      <c r="C23" t="s">
        <v>197</v>
      </c>
      <c r="D23" s="191"/>
      <c r="E23" s="191"/>
      <c r="F23" s="191"/>
      <c r="G23" s="191"/>
      <c r="H23" s="188"/>
      <c r="I23" s="191"/>
      <c r="J23" s="194"/>
    </row>
    <row r="24" spans="2:10" ht="16.5" customHeight="1">
      <c r="B24" s="189" t="s">
        <v>203</v>
      </c>
      <c r="C24" t="s">
        <v>58</v>
      </c>
      <c r="D24" s="189">
        <v>9</v>
      </c>
      <c r="E24" s="189">
        <v>7</v>
      </c>
      <c r="F24" s="189">
        <v>5</v>
      </c>
      <c r="G24" s="189">
        <v>8</v>
      </c>
      <c r="H24" s="189">
        <v>8</v>
      </c>
      <c r="I24" s="186">
        <v>9</v>
      </c>
      <c r="J24" s="192">
        <f>AVERAGE(D24:I26)</f>
        <v>7.666666666666667</v>
      </c>
    </row>
    <row r="25" spans="2:10" ht="16.5" customHeight="1">
      <c r="B25" s="190"/>
      <c r="C25" t="s">
        <v>155</v>
      </c>
      <c r="D25" s="190"/>
      <c r="E25" s="190"/>
      <c r="F25" s="190"/>
      <c r="G25" s="190"/>
      <c r="H25" s="190"/>
      <c r="I25" s="187"/>
      <c r="J25" s="193"/>
    </row>
    <row r="26" spans="2:10" ht="16.5" customHeight="1" thickBot="1">
      <c r="B26" s="191"/>
      <c r="C26" t="s">
        <v>76</v>
      </c>
      <c r="D26" s="191"/>
      <c r="E26" s="191"/>
      <c r="F26" s="191"/>
      <c r="G26" s="191"/>
      <c r="H26" s="191"/>
      <c r="I26" s="188"/>
      <c r="J26" s="194"/>
    </row>
    <row r="27" spans="4:10" ht="25.5" customHeight="1">
      <c r="D27" s="192">
        <f aca="true" t="shared" si="0" ref="D27:J27">AVERAGE(D8:D26)</f>
        <v>8.5</v>
      </c>
      <c r="E27" s="192">
        <f t="shared" si="0"/>
        <v>7.666666666666667</v>
      </c>
      <c r="F27" s="192">
        <f t="shared" si="0"/>
        <v>6.666666666666667</v>
      </c>
      <c r="G27" s="192">
        <f t="shared" si="0"/>
        <v>8.166666666666666</v>
      </c>
      <c r="H27" s="192">
        <f t="shared" si="0"/>
        <v>8.083333333333334</v>
      </c>
      <c r="I27" s="192">
        <f t="shared" si="0"/>
        <v>8.666666666666666</v>
      </c>
      <c r="J27" s="192">
        <f t="shared" si="0"/>
        <v>7.958333333333333</v>
      </c>
    </row>
    <row r="28" spans="4:10" ht="25.5" customHeight="1" thickBot="1">
      <c r="D28" s="194"/>
      <c r="E28" s="194"/>
      <c r="F28" s="194"/>
      <c r="G28" s="194"/>
      <c r="H28" s="194"/>
      <c r="I28" s="194"/>
      <c r="J28" s="194"/>
    </row>
    <row r="32" ht="12.75" customHeight="1"/>
    <row r="33" ht="12.75" customHeight="1"/>
    <row r="34" ht="13.5" customHeight="1"/>
    <row r="35" ht="12.75" customHeight="1"/>
    <row r="36" ht="12.75" customHeight="1"/>
    <row r="37" ht="13.5" customHeight="1"/>
    <row r="38" ht="12.75" customHeight="1"/>
    <row r="39" ht="12.75" customHeight="1"/>
    <row r="40" ht="12.75" customHeight="1"/>
    <row r="41" ht="13.5" customHeight="1"/>
    <row r="42" ht="12.75" customHeight="1"/>
    <row r="43" ht="12.75" customHeight="1"/>
    <row r="44" ht="13.5" customHeight="1"/>
    <row r="45" ht="12.75" customHeight="1"/>
    <row r="46" ht="12.75" customHeight="1"/>
    <row r="47" ht="13.5" customHeight="1"/>
    <row r="48" ht="12.75" customHeight="1"/>
    <row r="49" ht="12.75" customHeight="1"/>
    <row r="50" ht="13.5" customHeight="1"/>
  </sheetData>
  <mergeCells count="55">
    <mergeCell ref="B8:B10"/>
    <mergeCell ref="B11:B13"/>
    <mergeCell ref="B14:B17"/>
    <mergeCell ref="B18:B20"/>
    <mergeCell ref="B21:B23"/>
    <mergeCell ref="B24:B26"/>
    <mergeCell ref="J21:J23"/>
    <mergeCell ref="H18:H20"/>
    <mergeCell ref="H21:H23"/>
    <mergeCell ref="I21:I23"/>
    <mergeCell ref="D21:D23"/>
    <mergeCell ref="E21:E23"/>
    <mergeCell ref="F21:F23"/>
    <mergeCell ref="H24:H26"/>
    <mergeCell ref="G21:G23"/>
    <mergeCell ref="I27:I28"/>
    <mergeCell ref="J27:J28"/>
    <mergeCell ref="D27:D28"/>
    <mergeCell ref="E27:E28"/>
    <mergeCell ref="F27:F28"/>
    <mergeCell ref="G27:G28"/>
    <mergeCell ref="H27:H28"/>
    <mergeCell ref="D18:D20"/>
    <mergeCell ref="D24:D26"/>
    <mergeCell ref="J8:J10"/>
    <mergeCell ref="J11:J13"/>
    <mergeCell ref="J14:J17"/>
    <mergeCell ref="J18:J20"/>
    <mergeCell ref="J24:J26"/>
    <mergeCell ref="G24:G26"/>
    <mergeCell ref="I8:I10"/>
    <mergeCell ref="I11:I13"/>
    <mergeCell ref="I14:I17"/>
    <mergeCell ref="I18:I20"/>
    <mergeCell ref="I24:I26"/>
    <mergeCell ref="G8:G10"/>
    <mergeCell ref="G11:G13"/>
    <mergeCell ref="G14:G17"/>
    <mergeCell ref="G18:G20"/>
    <mergeCell ref="H8:H10"/>
    <mergeCell ref="H11:H13"/>
    <mergeCell ref="H14:H17"/>
    <mergeCell ref="E18:E20"/>
    <mergeCell ref="E24:E26"/>
    <mergeCell ref="F8:F10"/>
    <mergeCell ref="F11:F13"/>
    <mergeCell ref="F14:F17"/>
    <mergeCell ref="F18:F20"/>
    <mergeCell ref="F24:F26"/>
    <mergeCell ref="D8:D10"/>
    <mergeCell ref="E8:E10"/>
    <mergeCell ref="E11:E13"/>
    <mergeCell ref="E14:E17"/>
    <mergeCell ref="D11:D13"/>
    <mergeCell ref="D14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L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7109375" style="1" customWidth="1"/>
    <col min="3" max="5" width="20.7109375" style="0" customWidth="1"/>
    <col min="6" max="7" width="4.7109375" style="1" customWidth="1"/>
    <col min="8" max="8" width="16.7109375" style="0" customWidth="1"/>
    <col min="9" max="11" width="16.7109375" style="2" customWidth="1"/>
    <col min="12" max="12" width="3.7109375" style="66" customWidth="1"/>
    <col min="13" max="13" width="4.421875" style="0" customWidth="1"/>
    <col min="14" max="16" width="4.7109375" style="66" customWidth="1"/>
  </cols>
  <sheetData>
    <row r="1" spans="2:7" ht="13.5" thickBot="1">
      <c r="B1" s="5"/>
      <c r="C1" s="4"/>
      <c r="D1" s="4"/>
      <c r="E1" s="4"/>
      <c r="F1" s="5"/>
      <c r="G1" s="5"/>
    </row>
    <row r="2" spans="3:11" ht="24" thickBot="1">
      <c r="C2" s="87" t="s">
        <v>224</v>
      </c>
      <c r="D2" s="88"/>
      <c r="E2" s="88"/>
      <c r="F2" s="89"/>
      <c r="G2" s="89"/>
      <c r="H2" s="90"/>
      <c r="I2" s="90"/>
      <c r="J2" s="90"/>
      <c r="K2" s="91"/>
    </row>
    <row r="3" spans="8:11" ht="13.5" thickBot="1">
      <c r="H3" s="1"/>
      <c r="I3" s="1"/>
      <c r="J3" s="1"/>
      <c r="K3" s="1"/>
    </row>
    <row r="4" spans="2:12" ht="21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67"/>
    </row>
    <row r="5" spans="2:12" ht="21" customHeight="1">
      <c r="B5" s="58"/>
      <c r="C5" s="11"/>
      <c r="D5" s="12"/>
      <c r="E5" s="12"/>
      <c r="F5" s="13"/>
      <c r="G5" s="13"/>
      <c r="H5" s="13">
        <v>60</v>
      </c>
      <c r="I5" s="13">
        <v>20</v>
      </c>
      <c r="J5" s="13">
        <v>20</v>
      </c>
      <c r="K5" s="13">
        <v>100</v>
      </c>
      <c r="L5" s="68"/>
    </row>
    <row r="6" spans="2:12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5">
        <f>'El 2'!AK6</f>
        <v>5.738095238095238</v>
      </c>
      <c r="I6" s="15">
        <f>'Er 2'!T6</f>
        <v>2.933996212121212</v>
      </c>
      <c r="J6" s="15">
        <f>'J 2'!L6</f>
        <v>8</v>
      </c>
      <c r="K6" s="15">
        <f aca="true" t="shared" si="0" ref="K6:K24">SUM(H6*6+I6*2+J6*2)/10</f>
        <v>5.629656385281385</v>
      </c>
      <c r="L6" s="68"/>
    </row>
    <row r="7" spans="2:12" ht="21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5">
        <f>'El 2'!AK7</f>
        <v>5.6191666666666675</v>
      </c>
      <c r="I7" s="15">
        <f>'Er 2'!T7</f>
        <v>2.6473214285714284</v>
      </c>
      <c r="J7" s="15">
        <f>'J 2'!L7</f>
        <v>7</v>
      </c>
      <c r="K7" s="15">
        <f t="shared" si="0"/>
        <v>5.300964285714286</v>
      </c>
      <c r="L7" s="68"/>
    </row>
    <row r="8" spans="2:12" ht="21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5">
        <f>'El 2'!AK8</f>
        <v>5.6191666666666675</v>
      </c>
      <c r="I8" s="15">
        <f>'Er 2'!T8</f>
        <v>2.5956439393939394</v>
      </c>
      <c r="J8" s="15">
        <f>'J 2'!L8</f>
        <v>7</v>
      </c>
      <c r="K8" s="15">
        <f t="shared" si="0"/>
        <v>5.290628787878788</v>
      </c>
      <c r="L8" s="68"/>
    </row>
    <row r="9" spans="2:12" ht="21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5">
        <f>'El 2'!AK9</f>
        <v>5.604166666666667</v>
      </c>
      <c r="I9" s="15">
        <f>'Er 2'!T9</f>
        <v>2.2264880952380954</v>
      </c>
      <c r="J9" s="15">
        <f>'J 2'!L9</f>
        <v>7</v>
      </c>
      <c r="K9" s="15">
        <f t="shared" si="0"/>
        <v>5.20779761904762</v>
      </c>
      <c r="L9" s="68"/>
    </row>
    <row r="10" spans="2:12" ht="21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5">
        <f>'El 2'!AK10</f>
        <v>5.93452380952381</v>
      </c>
      <c r="I10" s="15">
        <f>'Er 2'!T10</f>
        <v>2.489583333333333</v>
      </c>
      <c r="J10" s="15">
        <f>'J 2'!L10</f>
        <v>10</v>
      </c>
      <c r="K10" s="15">
        <f t="shared" si="0"/>
        <v>6.058630952380953</v>
      </c>
      <c r="L10" s="68"/>
    </row>
    <row r="11" spans="2:12" ht="21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5">
        <f>'El 2'!AK11</f>
        <v>4.826838624338625</v>
      </c>
      <c r="I11" s="15">
        <f>'Er 2'!T11</f>
        <v>2.749107142857143</v>
      </c>
      <c r="J11" s="15">
        <f>'J 2'!L11</f>
        <v>8</v>
      </c>
      <c r="K11" s="15">
        <f t="shared" si="0"/>
        <v>5.045924603174603</v>
      </c>
      <c r="L11" s="68"/>
    </row>
    <row r="12" spans="2:12" ht="21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5">
        <f>'El 2'!AK12</f>
        <v>5.6309523809523805</v>
      </c>
      <c r="I12" s="15">
        <f>'Er 2'!T12</f>
        <v>2.972159090909091</v>
      </c>
      <c r="J12" s="15">
        <f>'J 2'!L12</f>
        <v>8</v>
      </c>
      <c r="K12" s="15">
        <f t="shared" si="0"/>
        <v>5.573003246753247</v>
      </c>
      <c r="L12" s="68"/>
    </row>
    <row r="13" spans="2:12" ht="21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5">
        <f>'El 2'!AK13</f>
        <v>5.541666666666667</v>
      </c>
      <c r="I13" s="15">
        <f>'Er 2'!T13</f>
        <v>2.498511904761905</v>
      </c>
      <c r="J13" s="15">
        <f>'J 2'!L13</f>
        <v>7</v>
      </c>
      <c r="K13" s="15">
        <f t="shared" si="0"/>
        <v>5.224702380952381</v>
      </c>
      <c r="L13" s="68"/>
    </row>
    <row r="14" spans="2:12" ht="21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5">
        <f>'El 2'!AK14</f>
        <v>5.6191666666666675</v>
      </c>
      <c r="I14" s="15">
        <f>'Er 2'!T14</f>
        <v>2.008035714285714</v>
      </c>
      <c r="J14" s="15">
        <f>'J 2'!L14</f>
        <v>8</v>
      </c>
      <c r="K14" s="15">
        <f t="shared" si="0"/>
        <v>5.373107142857143</v>
      </c>
      <c r="L14" s="68"/>
    </row>
    <row r="15" spans="2:12" ht="21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5">
        <f>'El 2'!AK15</f>
        <v>5.4339814814814815</v>
      </c>
      <c r="I15" s="15">
        <f>'Er 2'!T15</f>
        <v>-0.09375</v>
      </c>
      <c r="J15" s="15">
        <f>'J 2'!L15</f>
        <v>7</v>
      </c>
      <c r="K15" s="15">
        <f t="shared" si="0"/>
        <v>4.641638888888889</v>
      </c>
      <c r="L15" s="68"/>
    </row>
    <row r="16" spans="2:12" ht="21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5">
        <f>'El 2'!AK16</f>
        <v>5.583452380952381</v>
      </c>
      <c r="I16" s="15">
        <f>'Er 2'!T16</f>
        <v>2.4866071428571432</v>
      </c>
      <c r="J16" s="15">
        <f>'J 2'!L16</f>
        <v>8</v>
      </c>
      <c r="K16" s="15">
        <f t="shared" si="0"/>
        <v>5.447392857142857</v>
      </c>
      <c r="L16" s="68"/>
    </row>
    <row r="17" spans="2:12" ht="21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5">
        <f>'El 2'!AK17</f>
        <v>5.5993589743589745</v>
      </c>
      <c r="I17" s="15">
        <f>'Er 2'!T17</f>
        <v>2.2651785714285717</v>
      </c>
      <c r="J17" s="15">
        <f>'J 2'!L17</f>
        <v>7</v>
      </c>
      <c r="K17" s="15">
        <f t="shared" si="0"/>
        <v>5.212651098901099</v>
      </c>
      <c r="L17" s="68"/>
    </row>
    <row r="18" spans="2:12" ht="21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5">
        <f>'El 2'!AK18</f>
        <v>5.6398809523809526</v>
      </c>
      <c r="I18" s="15">
        <f>'Er 2'!T18</f>
        <v>2.693154761904762</v>
      </c>
      <c r="J18" s="15">
        <f>'J 2'!L18</f>
        <v>8</v>
      </c>
      <c r="K18" s="15">
        <f t="shared" si="0"/>
        <v>5.522559523809524</v>
      </c>
      <c r="L18" s="68"/>
    </row>
    <row r="19" spans="2:12" ht="21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5">
        <f>'El 2'!AK19</f>
        <v>5.68452380952381</v>
      </c>
      <c r="I19" s="15">
        <f>'Er 2'!T19</f>
        <v>2.56875</v>
      </c>
      <c r="J19" s="15">
        <f>'J 2'!L19</f>
        <v>9</v>
      </c>
      <c r="K19" s="15">
        <f t="shared" si="0"/>
        <v>5.724464285714286</v>
      </c>
      <c r="L19" s="68"/>
    </row>
    <row r="20" spans="2:12" ht="21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5">
        <f>'El 2'!AK20</f>
        <v>4.66005291005291</v>
      </c>
      <c r="I20" s="15">
        <f>'Er 2'!T20</f>
        <v>2.5539772727272725</v>
      </c>
      <c r="J20" s="15">
        <f>'J 2'!L20</f>
        <v>6</v>
      </c>
      <c r="K20" s="15">
        <f t="shared" si="0"/>
        <v>4.5068272005772005</v>
      </c>
      <c r="L20" s="68"/>
    </row>
    <row r="21" spans="2:12" ht="21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5">
        <f>'El 2'!AK21</f>
        <v>4.595357142857143</v>
      </c>
      <c r="I21" s="15">
        <f>'Er 2'!T21</f>
        <v>1.9955357142857146</v>
      </c>
      <c r="J21" s="15">
        <f>'J 2'!L21</f>
        <v>6</v>
      </c>
      <c r="K21" s="15">
        <f t="shared" si="0"/>
        <v>4.3563214285714285</v>
      </c>
      <c r="L21" s="68"/>
    </row>
    <row r="22" spans="2:12" ht="21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5">
        <f>'El 2'!AK22</f>
        <v>5.404880952380952</v>
      </c>
      <c r="I22" s="15">
        <f>'Er 2'!T22</f>
        <v>2.1842261904761906</v>
      </c>
      <c r="J22" s="15">
        <f>'J 2'!L22</f>
        <v>6</v>
      </c>
      <c r="K22" s="15">
        <f t="shared" si="0"/>
        <v>4.87977380952381</v>
      </c>
      <c r="L22" s="68"/>
    </row>
    <row r="23" spans="2:12" ht="21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5">
        <f>'El 2'!AK23</f>
        <v>5.583452380952381</v>
      </c>
      <c r="I23" s="15">
        <f>'Er 2'!T23</f>
        <v>2.0288690476190476</v>
      </c>
      <c r="J23" s="15">
        <f>'J 2'!L23</f>
        <v>8</v>
      </c>
      <c r="K23" s="15">
        <f t="shared" si="0"/>
        <v>5.355845238095238</v>
      </c>
      <c r="L23" s="68"/>
    </row>
    <row r="24" spans="2:12" ht="21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9" t="s">
        <v>93</v>
      </c>
      <c r="H24" s="15">
        <f>'El 2'!AK24</f>
        <v>4.64165343915344</v>
      </c>
      <c r="I24" s="15">
        <f>'Er 2'!T24</f>
        <v>-0.09375</v>
      </c>
      <c r="J24" s="15">
        <f>'J 2'!L24</f>
        <v>8</v>
      </c>
      <c r="K24" s="15">
        <f t="shared" si="0"/>
        <v>4.366242063492064</v>
      </c>
      <c r="L24" s="68"/>
    </row>
    <row r="25" spans="2:12" ht="21" customHeight="1">
      <c r="B25" s="58">
        <f t="shared" si="1"/>
        <v>20</v>
      </c>
      <c r="C25" s="107"/>
      <c r="D25" s="107"/>
      <c r="E25" s="107"/>
      <c r="F25" s="108"/>
      <c r="G25" s="108"/>
      <c r="H25" s="108"/>
      <c r="I25" s="108"/>
      <c r="J25" s="108"/>
      <c r="K25" s="108"/>
      <c r="L25" s="68"/>
    </row>
    <row r="26" spans="2:12" ht="21" customHeight="1">
      <c r="B26" s="58"/>
      <c r="C26" s="12"/>
      <c r="D26" s="12"/>
      <c r="E26" s="12"/>
      <c r="F26" s="13"/>
      <c r="G26" s="13"/>
      <c r="H26" s="15"/>
      <c r="I26" s="15"/>
      <c r="J26" s="15"/>
      <c r="K26" s="15"/>
      <c r="L26" s="68"/>
    </row>
    <row r="27" spans="2:12" ht="21" customHeight="1">
      <c r="B27" s="58"/>
      <c r="C27" s="12"/>
      <c r="D27" s="45"/>
      <c r="E27" s="12"/>
      <c r="F27" s="33" t="s">
        <v>6</v>
      </c>
      <c r="G27" s="33" t="s">
        <v>43</v>
      </c>
      <c r="H27" s="44">
        <f>AVERAGE(H6:H23)</f>
        <v>5.462149131732464</v>
      </c>
      <c r="I27" s="44">
        <f>AVERAGE(I6:I23)</f>
        <v>2.3224108645983645</v>
      </c>
      <c r="J27" s="44">
        <f>AVERAGE(J6:J23)</f>
        <v>7.5</v>
      </c>
      <c r="K27" s="44">
        <f>AVERAGE(K6:K23)</f>
        <v>5.241771651959153</v>
      </c>
      <c r="L27" s="68"/>
    </row>
    <row r="28" spans="2:12" ht="21" customHeight="1">
      <c r="B28" s="58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5.479725822610438</v>
      </c>
      <c r="I28" s="43">
        <f>AVERAGE(I7,I9:I11,I13:I14,I16:I19,I21:I23)</f>
        <v>2.372413003663004</v>
      </c>
      <c r="J28" s="43">
        <f>AVERAGE(J7,J9:J11,J13:J14,J16:J19,J21:J23)</f>
        <v>7.615384615384615</v>
      </c>
      <c r="K28" s="43">
        <f>AVERAGE(K7,K9:K11,K13:K14,K16:K19,K21:K23)</f>
        <v>5.285395017375786</v>
      </c>
      <c r="L28" s="68"/>
    </row>
    <row r="29" spans="2:12" ht="21" customHeight="1">
      <c r="B29" s="58"/>
      <c r="C29" s="12"/>
      <c r="D29" s="12"/>
      <c r="E29" s="12"/>
      <c r="F29" s="40" t="s">
        <v>6</v>
      </c>
      <c r="G29" s="40" t="s">
        <v>45</v>
      </c>
      <c r="H29" s="41">
        <f>AVERAGE(H6,H8,H12,H15,H20)</f>
        <v>5.416449735449736</v>
      </c>
      <c r="I29" s="41">
        <f>AVERAGE(I6,I8,I12,I15,I20)</f>
        <v>2.192405303030303</v>
      </c>
      <c r="J29" s="41">
        <f>AVERAGE(J6,J8,J12,J15,J20)</f>
        <v>7.2</v>
      </c>
      <c r="K29" s="41">
        <f>AVERAGE(K6,K8,K12,K15,K20)</f>
        <v>5.128350901875902</v>
      </c>
      <c r="L29" s="68"/>
    </row>
    <row r="30" spans="2:12" ht="21" customHeight="1" thickBot="1">
      <c r="B30" s="59"/>
      <c r="C30" s="17"/>
      <c r="D30" s="17"/>
      <c r="E30" s="17"/>
      <c r="F30" s="18"/>
      <c r="G30" s="18"/>
      <c r="H30" s="17"/>
      <c r="I30" s="38"/>
      <c r="J30" s="38"/>
      <c r="K30" s="38"/>
      <c r="L30" s="69"/>
    </row>
  </sheetData>
  <sheetProtection/>
  <conditionalFormatting sqref="H6:K24 H26:K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19" right="0.28" top="0.41" bottom="0.33" header="0" footer="0"/>
  <pageSetup fitToHeight="1" fitToWidth="1" horizontalDpi="300" verticalDpi="3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7">
      <selection activeCell="E14" sqref="E14"/>
    </sheetView>
  </sheetViews>
  <sheetFormatPr defaultColWidth="8.8515625" defaultRowHeight="12.75"/>
  <cols>
    <col min="1" max="1" width="5.7109375" style="0" customWidth="1"/>
    <col min="2" max="3" width="14.140625" style="0" customWidth="1"/>
    <col min="4" max="4" width="32.8515625" style="1" customWidth="1"/>
    <col min="5" max="6" width="23.421875" style="1" customWidth="1"/>
    <col min="7" max="7" width="5.7109375" style="0" customWidth="1"/>
  </cols>
  <sheetData>
    <row r="1" ht="27" customHeight="1" thickBot="1">
      <c r="E1" s="151"/>
    </row>
    <row r="2" spans="2:4" ht="27" customHeight="1">
      <c r="B2" s="163" t="s">
        <v>159</v>
      </c>
      <c r="C2" s="164"/>
      <c r="D2" s="198" t="s">
        <v>222</v>
      </c>
    </row>
    <row r="3" spans="2:4" ht="27" customHeight="1">
      <c r="B3" s="165"/>
      <c r="C3" s="166"/>
      <c r="D3" s="199"/>
    </row>
    <row r="4" spans="2:4" ht="27" customHeight="1" thickBot="1">
      <c r="B4" s="167"/>
      <c r="C4" s="168"/>
      <c r="D4" s="200"/>
    </row>
    <row r="5" spans="1:6" ht="21" customHeight="1">
      <c r="A5" s="132">
        <v>1</v>
      </c>
      <c r="B5" s="110" t="s">
        <v>52</v>
      </c>
      <c r="C5" s="110" t="s">
        <v>54</v>
      </c>
      <c r="D5" s="150" t="s">
        <v>204</v>
      </c>
      <c r="E5"/>
      <c r="F5"/>
    </row>
    <row r="6" spans="1:6" ht="21" customHeight="1">
      <c r="A6" s="132">
        <f aca="true" t="shared" si="0" ref="A6:A23">SUM(A5)+1</f>
        <v>2</v>
      </c>
      <c r="B6" s="110" t="s">
        <v>55</v>
      </c>
      <c r="C6" s="110" t="s">
        <v>56</v>
      </c>
      <c r="D6" s="150" t="s">
        <v>207</v>
      </c>
      <c r="E6"/>
      <c r="F6"/>
    </row>
    <row r="7" spans="1:6" ht="21" customHeight="1">
      <c r="A7" s="132">
        <f t="shared" si="0"/>
        <v>3</v>
      </c>
      <c r="B7" s="110" t="s">
        <v>57</v>
      </c>
      <c r="C7" s="110" t="s">
        <v>58</v>
      </c>
      <c r="D7" s="150" t="s">
        <v>205</v>
      </c>
      <c r="E7"/>
      <c r="F7"/>
    </row>
    <row r="8" spans="1:6" ht="21" customHeight="1">
      <c r="A8" s="132">
        <f t="shared" si="0"/>
        <v>4</v>
      </c>
      <c r="B8" s="110" t="s">
        <v>59</v>
      </c>
      <c r="C8" s="110" t="s">
        <v>144</v>
      </c>
      <c r="D8" s="150" t="s">
        <v>206</v>
      </c>
      <c r="E8"/>
      <c r="F8"/>
    </row>
    <row r="9" spans="1:6" ht="21" customHeight="1">
      <c r="A9" s="132">
        <f t="shared" si="0"/>
        <v>5</v>
      </c>
      <c r="B9" s="110" t="s">
        <v>61</v>
      </c>
      <c r="C9" s="110" t="s">
        <v>143</v>
      </c>
      <c r="D9" s="150" t="s">
        <v>208</v>
      </c>
      <c r="E9"/>
      <c r="F9"/>
    </row>
    <row r="10" spans="1:6" ht="21" customHeight="1">
      <c r="A10" s="132">
        <f t="shared" si="0"/>
        <v>6</v>
      </c>
      <c r="B10" s="110" t="s">
        <v>63</v>
      </c>
      <c r="C10" s="110" t="s">
        <v>65</v>
      </c>
      <c r="D10" s="150" t="s">
        <v>209</v>
      </c>
      <c r="E10"/>
      <c r="F10"/>
    </row>
    <row r="11" spans="1:6" ht="21" customHeight="1">
      <c r="A11" s="132">
        <f t="shared" si="0"/>
        <v>7</v>
      </c>
      <c r="B11" s="110" t="s">
        <v>66</v>
      </c>
      <c r="C11" s="110" t="s">
        <v>38</v>
      </c>
      <c r="D11" s="150" t="s">
        <v>210</v>
      </c>
      <c r="E11"/>
      <c r="F11"/>
    </row>
    <row r="12" spans="1:6" ht="21" customHeight="1">
      <c r="A12" s="132">
        <f t="shared" si="0"/>
        <v>8</v>
      </c>
      <c r="B12" s="110" t="s">
        <v>68</v>
      </c>
      <c r="C12" s="110" t="s">
        <v>70</v>
      </c>
      <c r="D12" s="150" t="s">
        <v>211</v>
      </c>
      <c r="E12"/>
      <c r="F12"/>
    </row>
    <row r="13" spans="1:6" ht="21" customHeight="1">
      <c r="A13" s="132">
        <f t="shared" si="0"/>
        <v>9</v>
      </c>
      <c r="B13" s="110" t="s">
        <v>71</v>
      </c>
      <c r="C13" s="110" t="s">
        <v>145</v>
      </c>
      <c r="D13" s="150" t="s">
        <v>212</v>
      </c>
      <c r="E13"/>
      <c r="F13"/>
    </row>
    <row r="14" spans="1:6" ht="21" customHeight="1">
      <c r="A14" s="132">
        <f t="shared" si="0"/>
        <v>10</v>
      </c>
      <c r="B14" s="110" t="s">
        <v>74</v>
      </c>
      <c r="C14" s="110" t="s">
        <v>76</v>
      </c>
      <c r="D14" s="150" t="s">
        <v>213</v>
      </c>
      <c r="E14"/>
      <c r="F14"/>
    </row>
    <row r="15" spans="1:6" ht="21" customHeight="1">
      <c r="A15" s="132">
        <f t="shared" si="0"/>
        <v>11</v>
      </c>
      <c r="B15" s="110" t="s">
        <v>37</v>
      </c>
      <c r="C15" s="110" t="s">
        <v>78</v>
      </c>
      <c r="D15" s="150" t="s">
        <v>214</v>
      </c>
      <c r="E15"/>
      <c r="F15"/>
    </row>
    <row r="16" spans="1:6" ht="21" customHeight="1">
      <c r="A16" s="132">
        <f t="shared" si="0"/>
        <v>12</v>
      </c>
      <c r="B16" s="110" t="s">
        <v>37</v>
      </c>
      <c r="C16" s="110" t="s">
        <v>42</v>
      </c>
      <c r="D16" s="150"/>
      <c r="E16"/>
      <c r="F16"/>
    </row>
    <row r="17" spans="1:6" ht="21" customHeight="1">
      <c r="A17" s="132">
        <f t="shared" si="0"/>
        <v>13</v>
      </c>
      <c r="B17" s="110" t="s">
        <v>80</v>
      </c>
      <c r="C17" s="110" t="s">
        <v>82</v>
      </c>
      <c r="D17" s="150" t="s">
        <v>215</v>
      </c>
      <c r="E17"/>
      <c r="F17"/>
    </row>
    <row r="18" spans="1:6" ht="21" customHeight="1">
      <c r="A18" s="132">
        <f t="shared" si="0"/>
        <v>14</v>
      </c>
      <c r="B18" s="110" t="s">
        <v>83</v>
      </c>
      <c r="C18" s="110" t="s">
        <v>40</v>
      </c>
      <c r="D18" s="150" t="s">
        <v>216</v>
      </c>
      <c r="E18"/>
      <c r="F18"/>
    </row>
    <row r="19" spans="1:6" ht="21" customHeight="1">
      <c r="A19" s="132">
        <f t="shared" si="0"/>
        <v>15</v>
      </c>
      <c r="B19" s="110" t="s">
        <v>85</v>
      </c>
      <c r="C19" s="110" t="s">
        <v>87</v>
      </c>
      <c r="D19" s="150" t="s">
        <v>217</v>
      </c>
      <c r="E19"/>
      <c r="F19"/>
    </row>
    <row r="20" spans="1:6" ht="21" customHeight="1">
      <c r="A20" s="132">
        <f t="shared" si="0"/>
        <v>16</v>
      </c>
      <c r="B20" s="110" t="s">
        <v>88</v>
      </c>
      <c r="C20" s="110" t="s">
        <v>90</v>
      </c>
      <c r="D20" s="150" t="s">
        <v>218</v>
      </c>
      <c r="E20"/>
      <c r="F20"/>
    </row>
    <row r="21" spans="1:6" ht="21" customHeight="1">
      <c r="A21" s="132">
        <f t="shared" si="0"/>
        <v>17</v>
      </c>
      <c r="B21" s="110" t="s">
        <v>91</v>
      </c>
      <c r="C21" s="110" t="s">
        <v>70</v>
      </c>
      <c r="D21" s="150" t="s">
        <v>219</v>
      </c>
      <c r="E21"/>
      <c r="F21"/>
    </row>
    <row r="22" spans="1:6" ht="21" customHeight="1">
      <c r="A22" s="132">
        <f t="shared" si="0"/>
        <v>18</v>
      </c>
      <c r="B22" s="136" t="s">
        <v>150</v>
      </c>
      <c r="C22" s="136" t="s">
        <v>149</v>
      </c>
      <c r="D22" s="150" t="s">
        <v>220</v>
      </c>
      <c r="E22"/>
      <c r="F22"/>
    </row>
    <row r="23" spans="1:6" ht="21" customHeight="1">
      <c r="A23" s="132">
        <f t="shared" si="0"/>
        <v>19</v>
      </c>
      <c r="B23" s="136" t="s">
        <v>153</v>
      </c>
      <c r="C23" s="136" t="s">
        <v>155</v>
      </c>
      <c r="D23" s="150" t="s">
        <v>221</v>
      </c>
      <c r="E23"/>
      <c r="F23"/>
    </row>
    <row r="24" spans="4:6" ht="21" customHeight="1">
      <c r="D24" s="141"/>
      <c r="E24"/>
      <c r="F24"/>
    </row>
    <row r="25" spans="5:6" ht="21" customHeight="1">
      <c r="E25"/>
      <c r="F25"/>
    </row>
    <row r="26" spans="5:6" ht="27" customHeight="1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</sheetData>
  <mergeCells count="2">
    <mergeCell ref="B2:C4"/>
    <mergeCell ref="D2:D4"/>
  </mergeCells>
  <printOptions/>
  <pageMargins left="0.75" right="0.75" top="0.35" bottom="0.2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7109375" style="1" customWidth="1"/>
    <col min="3" max="5" width="20.7109375" style="0" customWidth="1"/>
    <col min="6" max="7" width="4.7109375" style="1" customWidth="1"/>
    <col min="8" max="8" width="16.7109375" style="0" customWidth="1"/>
    <col min="9" max="11" width="16.7109375" style="2" customWidth="1"/>
    <col min="12" max="12" width="3.7109375" style="66" customWidth="1"/>
    <col min="13" max="13" width="4.421875" style="0" customWidth="1"/>
    <col min="14" max="16" width="4.7109375" style="66" customWidth="1"/>
  </cols>
  <sheetData>
    <row r="1" spans="2:7" ht="13.5" thickBot="1">
      <c r="B1" s="5"/>
      <c r="C1" s="4"/>
      <c r="D1" s="4"/>
      <c r="E1" s="4"/>
      <c r="F1" s="5"/>
      <c r="G1" s="5"/>
    </row>
    <row r="2" spans="3:11" ht="24" thickBot="1">
      <c r="C2" s="94" t="s">
        <v>226</v>
      </c>
      <c r="D2" s="95"/>
      <c r="E2" s="95"/>
      <c r="F2" s="96"/>
      <c r="G2" s="96"/>
      <c r="H2" s="97"/>
      <c r="I2" s="97"/>
      <c r="J2" s="97"/>
      <c r="K2" s="98"/>
    </row>
    <row r="3" spans="8:11" ht="13.5" thickBot="1">
      <c r="H3" s="1"/>
      <c r="I3" s="1"/>
      <c r="J3" s="1"/>
      <c r="K3" s="1"/>
    </row>
    <row r="4" spans="2:12" ht="21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67"/>
    </row>
    <row r="5" spans="2:12" ht="21" customHeight="1">
      <c r="B5" s="58"/>
      <c r="C5" s="11"/>
      <c r="D5" s="12"/>
      <c r="E5" s="12"/>
      <c r="F5" s="13"/>
      <c r="G5" s="13"/>
      <c r="H5" s="13">
        <v>60</v>
      </c>
      <c r="I5" s="13">
        <v>20</v>
      </c>
      <c r="J5" s="13">
        <v>20</v>
      </c>
      <c r="K5" s="13">
        <v>100</v>
      </c>
      <c r="L5" s="68"/>
    </row>
    <row r="6" spans="2:12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5" t="e">
        <f>'El 3'!AK6</f>
        <v>#DIV/0!</v>
      </c>
      <c r="I6" s="15">
        <f>'Er 3'!T6</f>
        <v>5</v>
      </c>
      <c r="J6" s="15">
        <f>'J 3'!L6</f>
        <v>0</v>
      </c>
      <c r="K6" s="15" t="e">
        <f aca="true" t="shared" si="0" ref="K6:K25">SUM(H6*6+I6*2+J6*2)/10</f>
        <v>#DIV/0!</v>
      </c>
      <c r="L6" s="68"/>
    </row>
    <row r="7" spans="2:12" ht="21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5" t="e">
        <f>'El 3'!AK7</f>
        <v>#DIV/0!</v>
      </c>
      <c r="I7" s="15">
        <f>'Er 3'!T7</f>
        <v>5</v>
      </c>
      <c r="J7" s="15">
        <f>'J 3'!L7</f>
        <v>0</v>
      </c>
      <c r="K7" s="15" t="e">
        <f t="shared" si="0"/>
        <v>#DIV/0!</v>
      </c>
      <c r="L7" s="68"/>
    </row>
    <row r="8" spans="2:12" ht="21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5" t="e">
        <f>'El 3'!AK8</f>
        <v>#DIV/0!</v>
      </c>
      <c r="I8" s="15">
        <f>'Er 3'!T8</f>
        <v>5</v>
      </c>
      <c r="J8" s="15">
        <f>'J 3'!L8</f>
        <v>0</v>
      </c>
      <c r="K8" s="15" t="e">
        <f t="shared" si="0"/>
        <v>#DIV/0!</v>
      </c>
      <c r="L8" s="68"/>
    </row>
    <row r="9" spans="2:12" ht="21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5" t="e">
        <f>'El 3'!AK9</f>
        <v>#DIV/0!</v>
      </c>
      <c r="I9" s="15">
        <f>'Er 3'!T9</f>
        <v>5</v>
      </c>
      <c r="J9" s="15">
        <f>'J 3'!L9</f>
        <v>0</v>
      </c>
      <c r="K9" s="15" t="e">
        <f t="shared" si="0"/>
        <v>#DIV/0!</v>
      </c>
      <c r="L9" s="68"/>
    </row>
    <row r="10" spans="2:12" ht="21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5" t="e">
        <f>'El 3'!AK10</f>
        <v>#DIV/0!</v>
      </c>
      <c r="I10" s="15">
        <f>'Er 3'!T10</f>
        <v>5</v>
      </c>
      <c r="J10" s="15">
        <f>'J 3'!L10</f>
        <v>0</v>
      </c>
      <c r="K10" s="15" t="e">
        <f t="shared" si="0"/>
        <v>#DIV/0!</v>
      </c>
      <c r="L10" s="68"/>
    </row>
    <row r="11" spans="2:12" ht="21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5" t="e">
        <f>'El 3'!AK11</f>
        <v>#DIV/0!</v>
      </c>
      <c r="I11" s="15">
        <f>'Er 3'!T11</f>
        <v>5</v>
      </c>
      <c r="J11" s="15">
        <f>'J 3'!L11</f>
        <v>0</v>
      </c>
      <c r="K11" s="15" t="e">
        <f t="shared" si="0"/>
        <v>#DIV/0!</v>
      </c>
      <c r="L11" s="68"/>
    </row>
    <row r="12" spans="2:12" ht="21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5" t="e">
        <f>'El 3'!AK12</f>
        <v>#DIV/0!</v>
      </c>
      <c r="I12" s="15">
        <f>'Er 3'!T12</f>
        <v>5</v>
      </c>
      <c r="J12" s="15">
        <f>'J 3'!L12</f>
        <v>0</v>
      </c>
      <c r="K12" s="15" t="e">
        <f t="shared" si="0"/>
        <v>#DIV/0!</v>
      </c>
      <c r="L12" s="68"/>
    </row>
    <row r="13" spans="2:12" ht="21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5" t="e">
        <f>'El 3'!AK13</f>
        <v>#DIV/0!</v>
      </c>
      <c r="I13" s="15">
        <f>'Er 3'!T13</f>
        <v>5</v>
      </c>
      <c r="J13" s="15">
        <f>'J 3'!L13</f>
        <v>0</v>
      </c>
      <c r="K13" s="15" t="e">
        <f t="shared" si="0"/>
        <v>#DIV/0!</v>
      </c>
      <c r="L13" s="68"/>
    </row>
    <row r="14" spans="2:12" ht="21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5" t="e">
        <f>'El 3'!AK14</f>
        <v>#DIV/0!</v>
      </c>
      <c r="I14" s="15">
        <f>'Er 3'!T14</f>
        <v>5</v>
      </c>
      <c r="J14" s="15">
        <f>'J 3'!L14</f>
        <v>0</v>
      </c>
      <c r="K14" s="15" t="e">
        <f t="shared" si="0"/>
        <v>#DIV/0!</v>
      </c>
      <c r="L14" s="68"/>
    </row>
    <row r="15" spans="2:12" ht="21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5" t="e">
        <f>'El 3'!AK15</f>
        <v>#DIV/0!</v>
      </c>
      <c r="I15" s="15">
        <f>'Er 3'!T15</f>
        <v>5</v>
      </c>
      <c r="J15" s="15">
        <f>'J 3'!L15</f>
        <v>0</v>
      </c>
      <c r="K15" s="15" t="e">
        <f t="shared" si="0"/>
        <v>#DIV/0!</v>
      </c>
      <c r="L15" s="68"/>
    </row>
    <row r="16" spans="2:12" ht="21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5" t="e">
        <f>'El 3'!AK16</f>
        <v>#DIV/0!</v>
      </c>
      <c r="I16" s="15">
        <f>'Er 3'!T16</f>
        <v>5</v>
      </c>
      <c r="J16" s="15">
        <f>'J 3'!L16</f>
        <v>0</v>
      </c>
      <c r="K16" s="15" t="e">
        <f t="shared" si="0"/>
        <v>#DIV/0!</v>
      </c>
      <c r="L16" s="68"/>
    </row>
    <row r="17" spans="2:12" ht="21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5" t="e">
        <f>'El 3'!AK17</f>
        <v>#DIV/0!</v>
      </c>
      <c r="I17" s="15">
        <f>'Er 3'!T17</f>
        <v>5</v>
      </c>
      <c r="J17" s="15">
        <f>'J 3'!L17</f>
        <v>0</v>
      </c>
      <c r="K17" s="15" t="e">
        <f t="shared" si="0"/>
        <v>#DIV/0!</v>
      </c>
      <c r="L17" s="68"/>
    </row>
    <row r="18" spans="2:12" ht="21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5" t="e">
        <f>'El 3'!AK18</f>
        <v>#DIV/0!</v>
      </c>
      <c r="I18" s="15">
        <f>'Er 3'!T18</f>
        <v>5</v>
      </c>
      <c r="J18" s="15">
        <f>'J 3'!L18</f>
        <v>0</v>
      </c>
      <c r="K18" s="15" t="e">
        <f t="shared" si="0"/>
        <v>#DIV/0!</v>
      </c>
      <c r="L18" s="68"/>
    </row>
    <row r="19" spans="2:12" ht="21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5" t="e">
        <f>'El 3'!AK19</f>
        <v>#DIV/0!</v>
      </c>
      <c r="I19" s="15">
        <f>'Er 3'!T19</f>
        <v>5</v>
      </c>
      <c r="J19" s="15">
        <f>'J 3'!L19</f>
        <v>0</v>
      </c>
      <c r="K19" s="15" t="e">
        <f t="shared" si="0"/>
        <v>#DIV/0!</v>
      </c>
      <c r="L19" s="68"/>
    </row>
    <row r="20" spans="2:12" ht="21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5" t="e">
        <f>'El 3'!AK20</f>
        <v>#DIV/0!</v>
      </c>
      <c r="I20" s="15">
        <f>'Er 3'!T20</f>
        <v>5</v>
      </c>
      <c r="J20" s="15">
        <f>'J 3'!L20</f>
        <v>0</v>
      </c>
      <c r="K20" s="15" t="e">
        <f t="shared" si="0"/>
        <v>#DIV/0!</v>
      </c>
      <c r="L20" s="68"/>
    </row>
    <row r="21" spans="2:12" ht="21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5" t="e">
        <f>'El 3'!AK21</f>
        <v>#DIV/0!</v>
      </c>
      <c r="I21" s="15">
        <f>'Er 3'!T21</f>
        <v>5</v>
      </c>
      <c r="J21" s="15">
        <f>'J 3'!L21</f>
        <v>0</v>
      </c>
      <c r="K21" s="15" t="e">
        <f t="shared" si="0"/>
        <v>#DIV/0!</v>
      </c>
      <c r="L21" s="68"/>
    </row>
    <row r="22" spans="2:12" ht="21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5" t="e">
        <f>'El 3'!AK22</f>
        <v>#DIV/0!</v>
      </c>
      <c r="I22" s="15">
        <f>'Er 3'!T22</f>
        <v>5</v>
      </c>
      <c r="J22" s="15">
        <f>'J 3'!L22</f>
        <v>0</v>
      </c>
      <c r="K22" s="15" t="e">
        <f t="shared" si="0"/>
        <v>#DIV/0!</v>
      </c>
      <c r="L22" s="68"/>
    </row>
    <row r="23" spans="2:12" ht="21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5" t="e">
        <f>'El 3'!AK23</f>
        <v>#DIV/0!</v>
      </c>
      <c r="I23" s="15">
        <f>'Er 3'!T23</f>
        <v>0</v>
      </c>
      <c r="J23" s="15">
        <f>'J 3'!L23</f>
        <v>0</v>
      </c>
      <c r="K23" s="15" t="e">
        <f t="shared" si="0"/>
        <v>#DIV/0!</v>
      </c>
      <c r="L23" s="68"/>
    </row>
    <row r="24" spans="2:12" ht="21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9" t="s">
        <v>93</v>
      </c>
      <c r="H24" s="15" t="e">
        <f>'El 3'!AK24</f>
        <v>#DIV/0!</v>
      </c>
      <c r="I24" s="15">
        <f>'Er 3'!T24</f>
        <v>0</v>
      </c>
      <c r="J24" s="15">
        <f>'J 3'!L24</f>
        <v>0</v>
      </c>
      <c r="K24" s="15" t="e">
        <f t="shared" si="0"/>
        <v>#DIV/0!</v>
      </c>
      <c r="L24" s="68"/>
    </row>
    <row r="25" spans="2:12" ht="21" customHeight="1">
      <c r="B25" s="58">
        <f t="shared" si="1"/>
        <v>20</v>
      </c>
      <c r="C25" s="107"/>
      <c r="D25" s="107"/>
      <c r="E25" s="107"/>
      <c r="F25" s="108"/>
      <c r="G25" s="108"/>
      <c r="H25" s="15" t="e">
        <f>'El 3'!AK25</f>
        <v>#DIV/0!</v>
      </c>
      <c r="I25" s="15">
        <f>'Er 3'!T25</f>
        <v>0</v>
      </c>
      <c r="J25" s="15">
        <f>'J 3'!L25</f>
        <v>0</v>
      </c>
      <c r="K25" s="15" t="e">
        <f t="shared" si="0"/>
        <v>#DIV/0!</v>
      </c>
      <c r="L25" s="68"/>
    </row>
    <row r="26" spans="2:12" ht="21" customHeight="1">
      <c r="B26" s="58"/>
      <c r="C26" s="12"/>
      <c r="D26" s="12"/>
      <c r="E26" s="12"/>
      <c r="F26" s="13"/>
      <c r="G26" s="13"/>
      <c r="H26" s="15"/>
      <c r="I26" s="15"/>
      <c r="J26" s="15"/>
      <c r="K26" s="15"/>
      <c r="L26" s="68"/>
    </row>
    <row r="27" spans="2:12" ht="21" customHeight="1">
      <c r="B27" s="58"/>
      <c r="C27" s="12"/>
      <c r="D27" s="45"/>
      <c r="E27" s="12"/>
      <c r="F27" s="33" t="s">
        <v>6</v>
      </c>
      <c r="G27" s="33" t="s">
        <v>43</v>
      </c>
      <c r="H27" s="44" t="e">
        <f>AVERAGE(H6:H23)</f>
        <v>#DIV/0!</v>
      </c>
      <c r="I27" s="44">
        <f>AVERAGE(I6:I23)</f>
        <v>4.722222222222222</v>
      </c>
      <c r="J27" s="44">
        <f>AVERAGE(J6:J23)</f>
        <v>0</v>
      </c>
      <c r="K27" s="44" t="e">
        <f>AVERAGE(K6:K23)</f>
        <v>#DIV/0!</v>
      </c>
      <c r="L27" s="68"/>
    </row>
    <row r="28" spans="2:12" ht="21" customHeight="1">
      <c r="B28" s="58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>
        <f>AVERAGE(I7,I9:I11,I13:I14,I16:I19,I21:I23)</f>
        <v>4.615384615384615</v>
      </c>
      <c r="J28" s="43">
        <f>AVERAGE(J7,J9:J11,J13:J14,J16:J19,J21:J23)</f>
        <v>0</v>
      </c>
      <c r="K28" s="43" t="e">
        <f>AVERAGE(K7,K9:K11,K13:K14,K16:K19,K21:K23)</f>
        <v>#DIV/0!</v>
      </c>
      <c r="L28" s="68"/>
    </row>
    <row r="29" spans="2:12" ht="21" customHeight="1">
      <c r="B29" s="58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>
        <f>AVERAGE(I6,I8,I12,I15,I20)</f>
        <v>5</v>
      </c>
      <c r="J29" s="41">
        <f>AVERAGE(J6,J8,J12,J15,J20)</f>
        <v>0</v>
      </c>
      <c r="K29" s="41" t="e">
        <f>AVERAGE(K6,K8,K12,K15,K20)</f>
        <v>#DIV/0!</v>
      </c>
      <c r="L29" s="68"/>
    </row>
    <row r="30" spans="2:12" ht="21" customHeight="1" thickBot="1">
      <c r="B30" s="59"/>
      <c r="C30" s="17"/>
      <c r="D30" s="17"/>
      <c r="E30" s="17"/>
      <c r="F30" s="18"/>
      <c r="G30" s="18"/>
      <c r="H30" s="17"/>
      <c r="I30" s="38"/>
      <c r="J30" s="38"/>
      <c r="K30" s="38"/>
      <c r="L30" s="69"/>
    </row>
  </sheetData>
  <sheetProtection/>
  <conditionalFormatting sqref="H6:K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19" right="0.28" top="0.41" bottom="0.33" header="0" footer="0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AA30"/>
  <sheetViews>
    <sheetView zoomScalePageLayoutView="0" workbookViewId="0" topLeftCell="A1">
      <selection activeCell="M15" sqref="M15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11.7109375" style="1" bestFit="1" customWidth="1"/>
    <col min="9" max="10" width="5.7109375" style="1" customWidth="1"/>
    <col min="11" max="12" width="6.140625" style="1" customWidth="1"/>
    <col min="13" max="13" width="6.28125" style="1" customWidth="1"/>
    <col min="14" max="14" width="5.28125" style="1" customWidth="1"/>
    <col min="15" max="15" width="4.8515625" style="66" customWidth="1"/>
    <col min="16" max="25" width="3.8515625" style="0" customWidth="1"/>
    <col min="26" max="26" width="5.28125" style="0" customWidth="1"/>
    <col min="27" max="27" width="3.7109375" style="0" customWidth="1"/>
    <col min="28" max="28" width="4.7109375" style="0" customWidth="1"/>
    <col min="29" max="30" width="5.140625" style="66" customWidth="1"/>
  </cols>
  <sheetData>
    <row r="1" spans="2:7" ht="13.5" thickBot="1">
      <c r="B1" s="4"/>
      <c r="C1" s="4"/>
      <c r="D1" s="4"/>
      <c r="E1" s="4"/>
      <c r="F1" s="5"/>
      <c r="G1" s="5"/>
    </row>
    <row r="2" spans="3:16" ht="24" thickBot="1">
      <c r="C2" s="80" t="s">
        <v>152</v>
      </c>
      <c r="D2" s="81"/>
      <c r="E2" s="81"/>
      <c r="F2" s="82"/>
      <c r="G2" s="82"/>
      <c r="H2" s="82"/>
      <c r="I2" s="82"/>
      <c r="J2" s="82"/>
      <c r="K2" s="82"/>
      <c r="L2" s="83"/>
      <c r="M2" s="84"/>
      <c r="N2" s="84"/>
      <c r="O2" s="85"/>
      <c r="P2" s="84"/>
    </row>
    <row r="3" spans="8:25" ht="13.5" thickBot="1">
      <c r="H3" s="1" t="s">
        <v>22</v>
      </c>
      <c r="I3" s="152" t="s">
        <v>23</v>
      </c>
      <c r="J3" s="152"/>
      <c r="K3" s="152" t="s">
        <v>24</v>
      </c>
      <c r="L3" s="152"/>
      <c r="P3" s="153" t="s">
        <v>27</v>
      </c>
      <c r="Q3" s="153"/>
      <c r="R3" s="153"/>
      <c r="S3" s="153"/>
      <c r="T3" s="153"/>
      <c r="U3" s="153"/>
      <c r="V3" s="153"/>
      <c r="W3" s="153"/>
      <c r="X3" s="153"/>
      <c r="Y3" s="153"/>
    </row>
    <row r="4" spans="2:27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21</v>
      </c>
      <c r="I4" s="20" t="s">
        <v>25</v>
      </c>
      <c r="J4" s="20" t="s">
        <v>26</v>
      </c>
      <c r="K4" s="20" t="s">
        <v>25</v>
      </c>
      <c r="L4" s="20" t="s">
        <v>26</v>
      </c>
      <c r="M4" s="20"/>
      <c r="N4" s="20"/>
      <c r="O4" s="22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9"/>
    </row>
    <row r="5" spans="2:27" ht="12.75" customHeight="1">
      <c r="B5" s="10"/>
      <c r="C5" s="11"/>
      <c r="D5" s="12"/>
      <c r="E5" s="50"/>
      <c r="F5" s="13"/>
      <c r="G5" s="13"/>
      <c r="H5" s="13">
        <v>2</v>
      </c>
      <c r="I5" s="13">
        <v>2</v>
      </c>
      <c r="J5" s="13">
        <v>2</v>
      </c>
      <c r="K5" s="13">
        <v>2</v>
      </c>
      <c r="L5" s="13">
        <v>2</v>
      </c>
      <c r="M5" s="13" t="s">
        <v>7</v>
      </c>
      <c r="N5" s="13" t="s">
        <v>20</v>
      </c>
      <c r="O5" s="33"/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64">
        <f>AVERAGE(P5:Y5)</f>
        <v>1</v>
      </c>
      <c r="AA5" s="14"/>
    </row>
    <row r="6" spans="2:27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01">
        <v>1.5</v>
      </c>
      <c r="I6" s="101">
        <v>1.5</v>
      </c>
      <c r="J6" s="101">
        <v>1.5</v>
      </c>
      <c r="K6" s="101">
        <v>2</v>
      </c>
      <c r="L6" s="101">
        <v>2</v>
      </c>
      <c r="M6" s="101">
        <v>1</v>
      </c>
      <c r="N6" s="102">
        <f aca="true" t="shared" si="0" ref="N6:N13">(H6+I6+J6+K6+L6)*M6</f>
        <v>8.5</v>
      </c>
      <c r="O6" s="137">
        <v>8.31</v>
      </c>
      <c r="P6" s="101">
        <v>1</v>
      </c>
      <c r="Q6" s="101">
        <v>0.6</v>
      </c>
      <c r="R6" s="101">
        <v>1</v>
      </c>
      <c r="S6" s="101">
        <v>0.7</v>
      </c>
      <c r="T6" s="101">
        <v>1</v>
      </c>
      <c r="U6" s="101">
        <v>1</v>
      </c>
      <c r="V6" s="101">
        <v>0.75</v>
      </c>
      <c r="W6" s="101">
        <v>0.8</v>
      </c>
      <c r="X6" s="101">
        <v>1</v>
      </c>
      <c r="Y6" s="101">
        <v>1</v>
      </c>
      <c r="Z6" s="139">
        <f aca="true" t="shared" si="1" ref="Z6:Z23">SUM(P6:Y6)</f>
        <v>8.85</v>
      </c>
      <c r="AA6" s="14"/>
    </row>
    <row r="7" spans="2:27" ht="21" customHeight="1">
      <c r="B7" s="58">
        <f aca="true" t="shared" si="2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01">
        <v>1</v>
      </c>
      <c r="I7" s="101">
        <v>1.5</v>
      </c>
      <c r="J7" s="101">
        <v>1.5</v>
      </c>
      <c r="K7" s="101">
        <v>1</v>
      </c>
      <c r="L7" s="101">
        <v>1</v>
      </c>
      <c r="M7" s="101">
        <v>1</v>
      </c>
      <c r="N7" s="102">
        <f t="shared" si="0"/>
        <v>6</v>
      </c>
      <c r="O7" s="137">
        <v>7.33</v>
      </c>
      <c r="P7" s="101">
        <v>1</v>
      </c>
      <c r="Q7" s="101">
        <v>0.6</v>
      </c>
      <c r="R7" s="101">
        <v>1</v>
      </c>
      <c r="S7" s="101">
        <v>0.1</v>
      </c>
      <c r="T7" s="101">
        <v>1</v>
      </c>
      <c r="U7" s="101">
        <v>1</v>
      </c>
      <c r="V7" s="101">
        <v>1</v>
      </c>
      <c r="W7" s="101">
        <v>0</v>
      </c>
      <c r="X7" s="101">
        <v>0.4</v>
      </c>
      <c r="Y7" s="101">
        <v>1</v>
      </c>
      <c r="Z7" s="139">
        <f t="shared" si="1"/>
        <v>7.1000000000000005</v>
      </c>
      <c r="AA7" s="14"/>
    </row>
    <row r="8" spans="2:27" ht="21" customHeight="1">
      <c r="B8" s="58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04">
        <v>1</v>
      </c>
      <c r="I8" s="104">
        <v>0.5</v>
      </c>
      <c r="J8" s="104">
        <v>0.5</v>
      </c>
      <c r="K8" s="104">
        <v>0.5</v>
      </c>
      <c r="L8" s="104">
        <v>0.5</v>
      </c>
      <c r="M8" s="104">
        <v>1</v>
      </c>
      <c r="N8" s="105">
        <f t="shared" si="0"/>
        <v>3</v>
      </c>
      <c r="O8" s="138">
        <v>5.99</v>
      </c>
      <c r="P8" s="101">
        <v>1</v>
      </c>
      <c r="Q8" s="101">
        <v>0.6</v>
      </c>
      <c r="R8" s="101">
        <v>0.7</v>
      </c>
      <c r="S8" s="101">
        <v>0</v>
      </c>
      <c r="T8" s="101">
        <v>1</v>
      </c>
      <c r="U8" s="101">
        <v>1</v>
      </c>
      <c r="V8" s="101">
        <v>0.75</v>
      </c>
      <c r="W8" s="101">
        <v>0.8</v>
      </c>
      <c r="X8" s="104">
        <v>0.6</v>
      </c>
      <c r="Y8" s="104">
        <v>1</v>
      </c>
      <c r="Z8" s="139">
        <f t="shared" si="1"/>
        <v>7.449999999999999</v>
      </c>
      <c r="AA8" s="14"/>
    </row>
    <row r="9" spans="2:27" ht="21" customHeight="1">
      <c r="B9" s="58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01">
        <v>1</v>
      </c>
      <c r="I9" s="101">
        <v>1</v>
      </c>
      <c r="J9" s="101">
        <v>1</v>
      </c>
      <c r="K9" s="101">
        <v>1</v>
      </c>
      <c r="L9" s="101">
        <v>1</v>
      </c>
      <c r="M9" s="101">
        <v>1</v>
      </c>
      <c r="N9" s="102">
        <f t="shared" si="0"/>
        <v>5</v>
      </c>
      <c r="O9" s="137">
        <v>5</v>
      </c>
      <c r="P9" s="101">
        <v>0</v>
      </c>
      <c r="Q9" s="101">
        <v>0</v>
      </c>
      <c r="R9" s="101">
        <v>0.5</v>
      </c>
      <c r="S9" s="101">
        <v>0.2</v>
      </c>
      <c r="T9" s="101">
        <v>1</v>
      </c>
      <c r="U9" s="101">
        <v>1</v>
      </c>
      <c r="V9" s="101">
        <v>1</v>
      </c>
      <c r="W9" s="101">
        <v>0.4</v>
      </c>
      <c r="X9" s="101">
        <v>0.8</v>
      </c>
      <c r="Y9" s="101">
        <v>1</v>
      </c>
      <c r="Z9" s="139">
        <f t="shared" si="1"/>
        <v>5.9</v>
      </c>
      <c r="AA9" s="14"/>
    </row>
    <row r="10" spans="2:27" ht="21" customHeight="1">
      <c r="B10" s="58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01">
        <v>1.5</v>
      </c>
      <c r="I10" s="101">
        <v>2</v>
      </c>
      <c r="J10" s="101">
        <v>2</v>
      </c>
      <c r="K10" s="101">
        <v>2</v>
      </c>
      <c r="L10" s="101">
        <v>2</v>
      </c>
      <c r="M10" s="101">
        <v>1</v>
      </c>
      <c r="N10" s="102">
        <f t="shared" si="0"/>
        <v>9.5</v>
      </c>
      <c r="O10" s="137">
        <v>9.26</v>
      </c>
      <c r="P10" s="101">
        <v>1</v>
      </c>
      <c r="Q10" s="101">
        <v>1</v>
      </c>
      <c r="R10" s="101">
        <v>1</v>
      </c>
      <c r="S10" s="101">
        <v>1</v>
      </c>
      <c r="T10" s="101">
        <v>1</v>
      </c>
      <c r="U10" s="101">
        <v>1</v>
      </c>
      <c r="V10" s="101">
        <v>1</v>
      </c>
      <c r="W10" s="101">
        <v>1</v>
      </c>
      <c r="X10" s="101">
        <v>0.7</v>
      </c>
      <c r="Y10" s="101">
        <v>1</v>
      </c>
      <c r="Z10" s="139">
        <f t="shared" si="1"/>
        <v>9.7</v>
      </c>
      <c r="AA10" s="14"/>
    </row>
    <row r="11" spans="2:27" ht="21" customHeight="1">
      <c r="B11" s="58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04">
        <v>1</v>
      </c>
      <c r="I11" s="104">
        <v>2</v>
      </c>
      <c r="J11" s="104">
        <v>2</v>
      </c>
      <c r="K11" s="104">
        <v>2</v>
      </c>
      <c r="L11" s="104">
        <v>2</v>
      </c>
      <c r="M11" s="104">
        <v>1</v>
      </c>
      <c r="N11" s="105">
        <f t="shared" si="0"/>
        <v>9</v>
      </c>
      <c r="O11" s="138">
        <v>10</v>
      </c>
      <c r="P11" s="104">
        <v>1</v>
      </c>
      <c r="Q11" s="104">
        <v>0.3</v>
      </c>
      <c r="R11" s="104">
        <v>1</v>
      </c>
      <c r="S11" s="104">
        <v>1</v>
      </c>
      <c r="T11" s="104">
        <v>1</v>
      </c>
      <c r="U11" s="104">
        <v>1</v>
      </c>
      <c r="V11" s="104">
        <v>1</v>
      </c>
      <c r="W11" s="104">
        <v>1</v>
      </c>
      <c r="X11" s="104">
        <v>1</v>
      </c>
      <c r="Y11" s="104">
        <v>1</v>
      </c>
      <c r="Z11" s="139">
        <f t="shared" si="1"/>
        <v>9.3</v>
      </c>
      <c r="AA11" s="14"/>
    </row>
    <row r="12" spans="2:27" ht="21" customHeight="1">
      <c r="B12" s="58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04">
        <v>1</v>
      </c>
      <c r="I12" s="104">
        <v>0.5</v>
      </c>
      <c r="J12" s="104">
        <v>0.5</v>
      </c>
      <c r="K12" s="104">
        <v>0.5</v>
      </c>
      <c r="L12" s="104">
        <v>0.5</v>
      </c>
      <c r="M12" s="104">
        <v>1</v>
      </c>
      <c r="N12" s="105">
        <f t="shared" si="0"/>
        <v>3</v>
      </c>
      <c r="O12" s="138">
        <v>0.6</v>
      </c>
      <c r="P12" s="104">
        <v>0.75</v>
      </c>
      <c r="Q12" s="104">
        <v>0.5</v>
      </c>
      <c r="R12" s="104">
        <v>1</v>
      </c>
      <c r="S12" s="104">
        <v>1</v>
      </c>
      <c r="T12" s="104">
        <v>1</v>
      </c>
      <c r="U12" s="104">
        <v>0</v>
      </c>
      <c r="V12" s="104">
        <v>0.6</v>
      </c>
      <c r="W12" s="104">
        <v>0.8</v>
      </c>
      <c r="X12" s="104">
        <v>0.4</v>
      </c>
      <c r="Y12" s="104">
        <v>1</v>
      </c>
      <c r="Z12" s="139">
        <f t="shared" si="1"/>
        <v>7.05</v>
      </c>
      <c r="AA12" s="14"/>
    </row>
    <row r="13" spans="2:27" ht="21" customHeight="1">
      <c r="B13" s="58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01">
        <v>2</v>
      </c>
      <c r="I13" s="101">
        <v>2</v>
      </c>
      <c r="J13" s="101">
        <v>2</v>
      </c>
      <c r="K13" s="101">
        <v>0.5</v>
      </c>
      <c r="L13" s="101">
        <v>0.5</v>
      </c>
      <c r="M13" s="101">
        <v>1</v>
      </c>
      <c r="N13" s="102">
        <f t="shared" si="0"/>
        <v>7</v>
      </c>
      <c r="O13" s="137">
        <v>8.6</v>
      </c>
      <c r="P13" s="101">
        <v>0.3</v>
      </c>
      <c r="Q13" s="101">
        <v>0</v>
      </c>
      <c r="R13" s="101">
        <v>1</v>
      </c>
      <c r="S13" s="101">
        <v>1</v>
      </c>
      <c r="T13" s="101">
        <v>1</v>
      </c>
      <c r="U13" s="101">
        <v>1</v>
      </c>
      <c r="V13" s="101">
        <v>1</v>
      </c>
      <c r="W13" s="101">
        <v>1</v>
      </c>
      <c r="X13" s="101">
        <v>0.8</v>
      </c>
      <c r="Y13" s="101">
        <v>1</v>
      </c>
      <c r="Z13" s="139">
        <f t="shared" si="1"/>
        <v>8.1</v>
      </c>
      <c r="AA13" s="14"/>
    </row>
    <row r="14" spans="2:27" ht="21" customHeight="1">
      <c r="B14" s="58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01">
        <v>1</v>
      </c>
      <c r="I14" s="101">
        <v>0.5</v>
      </c>
      <c r="J14" s="101">
        <v>0.5</v>
      </c>
      <c r="K14" s="101">
        <v>1</v>
      </c>
      <c r="L14" s="101">
        <v>1</v>
      </c>
      <c r="M14" s="101">
        <v>1</v>
      </c>
      <c r="N14" s="102">
        <f>(H14+I14+J14+K14+L14)*M14</f>
        <v>4</v>
      </c>
      <c r="O14" s="137">
        <v>6.25</v>
      </c>
      <c r="P14" s="101">
        <v>1</v>
      </c>
      <c r="Q14" s="101">
        <v>0</v>
      </c>
      <c r="R14" s="101">
        <v>1</v>
      </c>
      <c r="S14" s="101">
        <v>0.7</v>
      </c>
      <c r="T14" s="101">
        <v>1</v>
      </c>
      <c r="U14" s="101">
        <v>0</v>
      </c>
      <c r="V14" s="101">
        <v>1</v>
      </c>
      <c r="W14" s="101">
        <v>0.85</v>
      </c>
      <c r="X14" s="101">
        <v>1</v>
      </c>
      <c r="Y14" s="101">
        <v>0</v>
      </c>
      <c r="Z14" s="139">
        <f t="shared" si="1"/>
        <v>6.55</v>
      </c>
      <c r="AA14" s="14"/>
    </row>
    <row r="15" spans="2:27" ht="21" customHeight="1">
      <c r="B15" s="58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04">
        <v>1</v>
      </c>
      <c r="I15" s="104">
        <v>1</v>
      </c>
      <c r="J15" s="104">
        <v>1</v>
      </c>
      <c r="K15" s="104">
        <v>0.5</v>
      </c>
      <c r="L15" s="104">
        <v>0.5</v>
      </c>
      <c r="M15" s="104">
        <v>0.8</v>
      </c>
      <c r="N15" s="105">
        <f aca="true" t="shared" si="3" ref="N15:N22">(H15+I15+J15+K15+L15)*M15</f>
        <v>3.2</v>
      </c>
      <c r="O15" s="138">
        <v>5.51</v>
      </c>
      <c r="P15" s="104">
        <v>0</v>
      </c>
      <c r="Q15" s="104">
        <v>0</v>
      </c>
      <c r="R15" s="104">
        <v>1</v>
      </c>
      <c r="S15" s="104">
        <v>1</v>
      </c>
      <c r="T15" s="104">
        <v>0</v>
      </c>
      <c r="U15" s="104">
        <v>1</v>
      </c>
      <c r="V15" s="104">
        <v>0.5</v>
      </c>
      <c r="W15" s="104">
        <v>1</v>
      </c>
      <c r="X15" s="104">
        <v>0.4</v>
      </c>
      <c r="Y15" s="104">
        <v>1</v>
      </c>
      <c r="Z15" s="139">
        <f t="shared" si="1"/>
        <v>5.9</v>
      </c>
      <c r="AA15" s="14"/>
    </row>
    <row r="16" spans="2:27" ht="21" customHeight="1">
      <c r="B16" s="58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01">
        <v>1</v>
      </c>
      <c r="I16" s="101">
        <v>1</v>
      </c>
      <c r="J16" s="101">
        <v>1</v>
      </c>
      <c r="K16" s="101">
        <v>1</v>
      </c>
      <c r="L16" s="101">
        <v>1</v>
      </c>
      <c r="M16" s="101">
        <v>1</v>
      </c>
      <c r="N16" s="102">
        <f t="shared" si="3"/>
        <v>5</v>
      </c>
      <c r="O16" s="137">
        <v>7.91</v>
      </c>
      <c r="P16" s="101">
        <v>0.5</v>
      </c>
      <c r="Q16" s="101">
        <v>0.6</v>
      </c>
      <c r="R16" s="101">
        <v>1</v>
      </c>
      <c r="S16" s="101">
        <v>1</v>
      </c>
      <c r="T16" s="101">
        <v>1</v>
      </c>
      <c r="U16" s="101">
        <v>0</v>
      </c>
      <c r="V16" s="101">
        <v>1</v>
      </c>
      <c r="W16" s="101">
        <v>1</v>
      </c>
      <c r="X16" s="101">
        <v>0.4</v>
      </c>
      <c r="Y16" s="101">
        <v>1</v>
      </c>
      <c r="Z16" s="139">
        <f t="shared" si="1"/>
        <v>7.5</v>
      </c>
      <c r="AA16" s="14"/>
    </row>
    <row r="17" spans="2:27" ht="21" customHeight="1">
      <c r="B17" s="58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04">
        <v>1</v>
      </c>
      <c r="I17" s="104">
        <v>2</v>
      </c>
      <c r="J17" s="104">
        <v>2</v>
      </c>
      <c r="K17" s="104">
        <v>1.5</v>
      </c>
      <c r="L17" s="104">
        <v>1.5</v>
      </c>
      <c r="M17" s="104">
        <v>1</v>
      </c>
      <c r="N17" s="105">
        <f t="shared" si="3"/>
        <v>8</v>
      </c>
      <c r="O17" s="138">
        <v>6.35</v>
      </c>
      <c r="P17" s="104">
        <v>1</v>
      </c>
      <c r="Q17" s="104">
        <v>0.3</v>
      </c>
      <c r="R17" s="104">
        <v>0.8</v>
      </c>
      <c r="S17" s="104">
        <v>0.5</v>
      </c>
      <c r="T17" s="104">
        <v>1</v>
      </c>
      <c r="U17" s="104">
        <v>1</v>
      </c>
      <c r="V17" s="104">
        <v>0.75</v>
      </c>
      <c r="W17" s="104">
        <v>1</v>
      </c>
      <c r="X17" s="104">
        <v>0.8</v>
      </c>
      <c r="Y17" s="104">
        <v>1</v>
      </c>
      <c r="Z17" s="139">
        <f t="shared" si="1"/>
        <v>8.149999999999999</v>
      </c>
      <c r="AA17" s="14"/>
    </row>
    <row r="18" spans="2:27" ht="21" customHeight="1">
      <c r="B18" s="58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04">
        <v>1</v>
      </c>
      <c r="I18" s="104">
        <v>2</v>
      </c>
      <c r="J18" s="104">
        <v>2</v>
      </c>
      <c r="K18" s="104">
        <v>2</v>
      </c>
      <c r="L18" s="104">
        <v>2</v>
      </c>
      <c r="M18" s="104">
        <v>1</v>
      </c>
      <c r="N18" s="105">
        <f t="shared" si="3"/>
        <v>9</v>
      </c>
      <c r="O18" s="138">
        <v>8.54</v>
      </c>
      <c r="P18" s="104">
        <v>1</v>
      </c>
      <c r="Q18" s="104">
        <v>0.6</v>
      </c>
      <c r="R18" s="104">
        <v>1</v>
      </c>
      <c r="S18" s="104">
        <v>0.4</v>
      </c>
      <c r="T18" s="104">
        <v>1</v>
      </c>
      <c r="U18" s="104">
        <v>1</v>
      </c>
      <c r="V18" s="104">
        <v>1</v>
      </c>
      <c r="W18" s="104">
        <v>0.5</v>
      </c>
      <c r="X18" s="104">
        <v>1</v>
      </c>
      <c r="Y18" s="104">
        <v>1</v>
      </c>
      <c r="Z18" s="139">
        <f t="shared" si="1"/>
        <v>8.5</v>
      </c>
      <c r="AA18" s="14"/>
    </row>
    <row r="19" spans="2:27" ht="21" customHeight="1">
      <c r="B19" s="58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04">
        <v>2</v>
      </c>
      <c r="I19" s="104">
        <v>2</v>
      </c>
      <c r="J19" s="104">
        <v>2</v>
      </c>
      <c r="K19" s="104">
        <v>1</v>
      </c>
      <c r="L19" s="104">
        <v>1</v>
      </c>
      <c r="M19" s="104">
        <v>1</v>
      </c>
      <c r="N19" s="105">
        <f t="shared" si="3"/>
        <v>8</v>
      </c>
      <c r="O19" s="138">
        <v>8.33</v>
      </c>
      <c r="P19" s="104">
        <v>1</v>
      </c>
      <c r="Q19" s="104">
        <v>0.75</v>
      </c>
      <c r="R19" s="104">
        <v>0.75</v>
      </c>
      <c r="S19" s="104">
        <v>1</v>
      </c>
      <c r="T19" s="104">
        <v>1</v>
      </c>
      <c r="U19" s="104">
        <v>0.6</v>
      </c>
      <c r="V19" s="104">
        <v>0.3</v>
      </c>
      <c r="W19" s="104">
        <v>1</v>
      </c>
      <c r="X19" s="104">
        <v>0.7</v>
      </c>
      <c r="Y19" s="104">
        <v>1</v>
      </c>
      <c r="Z19" s="139">
        <f t="shared" si="1"/>
        <v>8.1</v>
      </c>
      <c r="AA19" s="14"/>
    </row>
    <row r="20" spans="2:27" ht="21" customHeight="1">
      <c r="B20" s="58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04">
        <v>1.5</v>
      </c>
      <c r="I20" s="104">
        <v>1</v>
      </c>
      <c r="J20" s="104">
        <v>1</v>
      </c>
      <c r="K20" s="104">
        <v>1</v>
      </c>
      <c r="L20" s="104">
        <v>1</v>
      </c>
      <c r="M20" s="104">
        <v>1</v>
      </c>
      <c r="N20" s="105">
        <f t="shared" si="3"/>
        <v>5.5</v>
      </c>
      <c r="O20" s="138">
        <v>7.88</v>
      </c>
      <c r="P20" s="104">
        <v>1</v>
      </c>
      <c r="Q20" s="104">
        <v>0.6</v>
      </c>
      <c r="R20" s="104">
        <v>1</v>
      </c>
      <c r="S20" s="104">
        <v>1</v>
      </c>
      <c r="T20" s="104">
        <v>1</v>
      </c>
      <c r="U20" s="104">
        <v>1</v>
      </c>
      <c r="V20" s="104">
        <v>0.75</v>
      </c>
      <c r="W20" s="104">
        <v>1</v>
      </c>
      <c r="X20" s="104">
        <v>1</v>
      </c>
      <c r="Y20" s="104">
        <v>1</v>
      </c>
      <c r="Z20" s="139">
        <f t="shared" si="1"/>
        <v>9.35</v>
      </c>
      <c r="AA20" s="14"/>
    </row>
    <row r="21" spans="2:27" ht="21" customHeight="1">
      <c r="B21" s="58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04">
        <v>1</v>
      </c>
      <c r="I21" s="104">
        <v>2</v>
      </c>
      <c r="J21" s="104">
        <v>2</v>
      </c>
      <c r="K21" s="104">
        <v>0.5</v>
      </c>
      <c r="L21" s="104">
        <v>0.5</v>
      </c>
      <c r="M21" s="104">
        <v>1</v>
      </c>
      <c r="N21" s="105">
        <f t="shared" si="3"/>
        <v>6</v>
      </c>
      <c r="O21" s="138">
        <v>7.95</v>
      </c>
      <c r="P21" s="104">
        <v>0</v>
      </c>
      <c r="Q21" s="104">
        <v>0.3</v>
      </c>
      <c r="R21" s="104">
        <v>0.1</v>
      </c>
      <c r="S21" s="104">
        <v>0.1</v>
      </c>
      <c r="T21" s="104">
        <v>1</v>
      </c>
      <c r="U21" s="104">
        <v>1</v>
      </c>
      <c r="V21" s="104">
        <v>1</v>
      </c>
      <c r="W21" s="104">
        <v>0</v>
      </c>
      <c r="X21" s="104">
        <v>0.6</v>
      </c>
      <c r="Y21" s="104">
        <v>0</v>
      </c>
      <c r="Z21" s="139">
        <f t="shared" si="1"/>
        <v>4.1</v>
      </c>
      <c r="AA21" s="14"/>
    </row>
    <row r="22" spans="2:27" ht="21" customHeight="1">
      <c r="B22" s="58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01"/>
      <c r="I22" s="101"/>
      <c r="J22" s="101"/>
      <c r="K22" s="101"/>
      <c r="L22" s="101"/>
      <c r="M22" s="101">
        <v>1</v>
      </c>
      <c r="N22" s="102">
        <f t="shared" si="3"/>
        <v>0</v>
      </c>
      <c r="O22" s="137">
        <v>6.83</v>
      </c>
      <c r="P22" s="101">
        <v>1</v>
      </c>
      <c r="Q22" s="101">
        <v>0.6</v>
      </c>
      <c r="R22" s="101">
        <v>1</v>
      </c>
      <c r="S22" s="101">
        <v>0</v>
      </c>
      <c r="T22" s="101">
        <v>1</v>
      </c>
      <c r="U22" s="101">
        <v>1</v>
      </c>
      <c r="V22" s="101">
        <v>1</v>
      </c>
      <c r="W22" s="101">
        <v>0</v>
      </c>
      <c r="X22" s="101">
        <v>0.8</v>
      </c>
      <c r="Y22" s="101">
        <v>1</v>
      </c>
      <c r="Z22" s="139">
        <f t="shared" si="1"/>
        <v>7.3999999999999995</v>
      </c>
      <c r="AA22" s="14"/>
    </row>
    <row r="23" spans="2:27" ht="21" customHeight="1">
      <c r="B23" s="58">
        <f t="shared" si="2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04">
        <v>1</v>
      </c>
      <c r="I23" s="104">
        <v>1</v>
      </c>
      <c r="J23" s="104">
        <v>1</v>
      </c>
      <c r="K23" s="104">
        <v>1.5</v>
      </c>
      <c r="L23" s="104">
        <v>1.5</v>
      </c>
      <c r="M23" s="104">
        <v>1</v>
      </c>
      <c r="N23" s="102">
        <f>(H23+I23+J23+K23+L23)*M23</f>
        <v>6</v>
      </c>
      <c r="O23" s="137">
        <v>3.94</v>
      </c>
      <c r="P23" s="101">
        <v>1</v>
      </c>
      <c r="Q23" s="101">
        <v>0.3</v>
      </c>
      <c r="R23" s="101">
        <v>0.8</v>
      </c>
      <c r="S23" s="101">
        <v>0.2</v>
      </c>
      <c r="T23" s="101">
        <v>1</v>
      </c>
      <c r="U23" s="101">
        <v>0</v>
      </c>
      <c r="V23" s="101">
        <v>1</v>
      </c>
      <c r="W23" s="101">
        <v>0</v>
      </c>
      <c r="X23" s="101">
        <v>1</v>
      </c>
      <c r="Y23" s="101">
        <v>1</v>
      </c>
      <c r="Z23" s="139">
        <f t="shared" si="1"/>
        <v>6.300000000000001</v>
      </c>
      <c r="AA23" s="14"/>
    </row>
    <row r="24" spans="2:27" ht="21" customHeight="1">
      <c r="B24" s="58">
        <f t="shared" si="2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01"/>
      <c r="I24" s="101"/>
      <c r="J24" s="101"/>
      <c r="K24" s="101"/>
      <c r="L24" s="101"/>
      <c r="M24" s="101">
        <v>1</v>
      </c>
      <c r="N24" s="102">
        <v>2</v>
      </c>
      <c r="O24" s="137"/>
      <c r="P24" s="101">
        <v>0.3</v>
      </c>
      <c r="Q24" s="101">
        <v>0</v>
      </c>
      <c r="R24" s="101">
        <v>0.1</v>
      </c>
      <c r="S24" s="101">
        <v>0</v>
      </c>
      <c r="T24" s="101">
        <v>1</v>
      </c>
      <c r="U24" s="101">
        <v>0.75</v>
      </c>
      <c r="V24" s="101">
        <v>0.75</v>
      </c>
      <c r="W24" s="101">
        <v>0.15</v>
      </c>
      <c r="X24" s="101">
        <v>1</v>
      </c>
      <c r="Y24" s="101">
        <v>1</v>
      </c>
      <c r="Z24" s="139">
        <f>SUM(P24:Y24)</f>
        <v>5.05</v>
      </c>
      <c r="AA24" s="14"/>
    </row>
    <row r="25" spans="2:27" ht="21" customHeight="1">
      <c r="B25" s="58">
        <f t="shared" si="2"/>
        <v>20</v>
      </c>
      <c r="C25" s="107"/>
      <c r="D25" s="107"/>
      <c r="E25" s="107"/>
      <c r="F25" s="108"/>
      <c r="G25" s="108"/>
      <c r="H25" s="101"/>
      <c r="I25" s="101"/>
      <c r="J25" s="101"/>
      <c r="K25" s="101"/>
      <c r="L25" s="101"/>
      <c r="M25" s="101"/>
      <c r="N25" s="102"/>
      <c r="O25" s="137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3"/>
      <c r="AA25" s="14"/>
    </row>
    <row r="26" spans="2:27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3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65"/>
      <c r="AA26" s="14"/>
    </row>
    <row r="27" spans="2:27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>AVERAGE(H6:H23)</f>
        <v>1.2058823529411764</v>
      </c>
      <c r="I27" s="44">
        <f aca="true" t="shared" si="4" ref="I27:O27">AVERAGE(I6:I23)</f>
        <v>1.3823529411764706</v>
      </c>
      <c r="J27" s="44">
        <f t="shared" si="4"/>
        <v>1.3823529411764706</v>
      </c>
      <c r="K27" s="44">
        <f t="shared" si="4"/>
        <v>1.1470588235294117</v>
      </c>
      <c r="L27" s="44">
        <f t="shared" si="4"/>
        <v>1.1470588235294117</v>
      </c>
      <c r="M27" s="44">
        <f>AVERAGE(M6:M24)</f>
        <v>0.9894736842105264</v>
      </c>
      <c r="N27" s="44">
        <f>AVERAGE(N6:N23)</f>
        <v>5.872222222222223</v>
      </c>
      <c r="O27" s="44">
        <f t="shared" si="4"/>
        <v>6.921111111111111</v>
      </c>
      <c r="P27" s="44">
        <f>AVERAGE(P6:P23)</f>
        <v>0.7527777777777778</v>
      </c>
      <c r="Q27" s="44">
        <f aca="true" t="shared" si="5" ref="Q27:Z27">AVERAGE(Q6:Q23)</f>
        <v>0.4249999999999999</v>
      </c>
      <c r="R27" s="44">
        <f t="shared" si="5"/>
        <v>0.8694444444444445</v>
      </c>
      <c r="S27" s="44">
        <f t="shared" si="5"/>
        <v>0.6055555555555555</v>
      </c>
      <c r="T27" s="44">
        <f t="shared" si="5"/>
        <v>0.9444444444444444</v>
      </c>
      <c r="U27" s="44">
        <f t="shared" si="5"/>
        <v>0.7555555555555555</v>
      </c>
      <c r="V27" s="44">
        <f t="shared" si="5"/>
        <v>0.8555555555555556</v>
      </c>
      <c r="W27" s="44">
        <f t="shared" si="5"/>
        <v>0.6749999999999999</v>
      </c>
      <c r="X27" s="44">
        <f t="shared" si="5"/>
        <v>0.7444444444444445</v>
      </c>
      <c r="Y27" s="44">
        <f t="shared" si="5"/>
        <v>0.8888888888888888</v>
      </c>
      <c r="Z27" s="44">
        <f t="shared" si="5"/>
        <v>7.5166666666666675</v>
      </c>
      <c r="AA27" s="14"/>
    </row>
    <row r="28" spans="2:27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1.2083333333333333</v>
      </c>
      <c r="I28" s="43">
        <f aca="true" t="shared" si="6" ref="I28:O28">AVERAGE(I7,I9:I11,I13:I14,I16:I19,I21:I23)</f>
        <v>1.5833333333333333</v>
      </c>
      <c r="J28" s="43">
        <f t="shared" si="6"/>
        <v>1.5833333333333333</v>
      </c>
      <c r="K28" s="43">
        <f t="shared" si="6"/>
        <v>1.25</v>
      </c>
      <c r="L28" s="43">
        <f t="shared" si="6"/>
        <v>1.25</v>
      </c>
      <c r="M28" s="43">
        <f t="shared" si="6"/>
        <v>1</v>
      </c>
      <c r="N28" s="43">
        <f>AVERAGE(N7,N9:N11,N13:N14,N16:N19,N21:N23)</f>
        <v>6.346153846153846</v>
      </c>
      <c r="O28" s="43">
        <f t="shared" si="6"/>
        <v>7.406923076923077</v>
      </c>
      <c r="P28" s="43">
        <f>AVERAGE(P7,P9:P11,P13:P14,P16:P19,P21:P23)</f>
        <v>0.7538461538461539</v>
      </c>
      <c r="Q28" s="43">
        <f aca="true" t="shared" si="7" ref="Q28:Z28">AVERAGE(Q7,Q9:Q11,Q13:Q14,Q16:Q19,Q21:Q23)</f>
        <v>0.4115384615384615</v>
      </c>
      <c r="R28" s="43">
        <f t="shared" si="7"/>
        <v>0.8423076923076924</v>
      </c>
      <c r="S28" s="43">
        <f t="shared" si="7"/>
        <v>0.5538461538461539</v>
      </c>
      <c r="T28" s="43">
        <f t="shared" si="7"/>
        <v>1</v>
      </c>
      <c r="U28" s="43">
        <f t="shared" si="7"/>
        <v>0.7384615384615384</v>
      </c>
      <c r="V28" s="43">
        <f t="shared" si="7"/>
        <v>0.926923076923077</v>
      </c>
      <c r="W28" s="43">
        <f t="shared" si="7"/>
        <v>0.5961538461538461</v>
      </c>
      <c r="X28" s="43">
        <f t="shared" si="7"/>
        <v>0.7692307692307694</v>
      </c>
      <c r="Y28" s="43">
        <f t="shared" si="7"/>
        <v>0.8461538461538461</v>
      </c>
      <c r="Z28" s="43">
        <f t="shared" si="7"/>
        <v>7.438461538461538</v>
      </c>
      <c r="AA28" s="14"/>
    </row>
    <row r="29" spans="2:27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1.2</v>
      </c>
      <c r="I29" s="41">
        <f aca="true" t="shared" si="8" ref="I29:O29">AVERAGE(I6,I8,I12,I15,I20)</f>
        <v>0.9</v>
      </c>
      <c r="J29" s="41">
        <f t="shared" si="8"/>
        <v>0.9</v>
      </c>
      <c r="K29" s="41">
        <f t="shared" si="8"/>
        <v>0.9</v>
      </c>
      <c r="L29" s="41">
        <f t="shared" si="8"/>
        <v>0.9</v>
      </c>
      <c r="M29" s="41">
        <f t="shared" si="8"/>
        <v>0.96</v>
      </c>
      <c r="N29" s="41">
        <f>AVERAGE(N6,N8,N12,N15,N20)</f>
        <v>4.64</v>
      </c>
      <c r="O29" s="41">
        <f t="shared" si="8"/>
        <v>5.6579999999999995</v>
      </c>
      <c r="P29" s="41">
        <f>AVERAGE(P6,P8,P12,P15,P20)</f>
        <v>0.75</v>
      </c>
      <c r="Q29" s="41">
        <f aca="true" t="shared" si="9" ref="Q29:Z29">AVERAGE(Q6,Q8,Q12,Q15,Q20)</f>
        <v>0.45999999999999996</v>
      </c>
      <c r="R29" s="41">
        <f t="shared" si="9"/>
        <v>0.9400000000000001</v>
      </c>
      <c r="S29" s="41">
        <f t="shared" si="9"/>
        <v>0.74</v>
      </c>
      <c r="T29" s="41">
        <f t="shared" si="9"/>
        <v>0.8</v>
      </c>
      <c r="U29" s="41">
        <f t="shared" si="9"/>
        <v>0.8</v>
      </c>
      <c r="V29" s="41">
        <f t="shared" si="9"/>
        <v>0.67</v>
      </c>
      <c r="W29" s="41">
        <f t="shared" si="9"/>
        <v>0.8800000000000001</v>
      </c>
      <c r="X29" s="41">
        <f t="shared" si="9"/>
        <v>0.6799999999999999</v>
      </c>
      <c r="Y29" s="41">
        <f t="shared" si="9"/>
        <v>1</v>
      </c>
      <c r="Z29" s="41">
        <f t="shared" si="9"/>
        <v>7.720000000000001</v>
      </c>
      <c r="AA29" s="14"/>
    </row>
    <row r="30" spans="2:27" ht="12.75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3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9"/>
    </row>
  </sheetData>
  <sheetProtection/>
  <mergeCells count="3">
    <mergeCell ref="K3:L3"/>
    <mergeCell ref="I3:J3"/>
    <mergeCell ref="P3:Y3"/>
  </mergeCells>
  <printOptions/>
  <pageMargins left="0.21" right="0.14" top="0.23" bottom="0.18" header="0" footer="0"/>
  <pageSetup fitToHeight="1" fitToWidth="1" horizontalDpi="300" verticalDpi="300" orientation="landscape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AA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11.7109375" style="1" bestFit="1" customWidth="1"/>
    <col min="9" max="10" width="5.7109375" style="1" customWidth="1"/>
    <col min="11" max="12" width="6.140625" style="1" customWidth="1"/>
    <col min="13" max="13" width="6.28125" style="1" customWidth="1"/>
    <col min="14" max="14" width="5.28125" style="1" customWidth="1"/>
    <col min="15" max="15" width="4.8515625" style="66" customWidth="1"/>
    <col min="16" max="20" width="3.8515625" style="0" customWidth="1"/>
    <col min="21" max="25" width="2.8515625" style="0" customWidth="1"/>
    <col min="26" max="26" width="5.28125" style="0" customWidth="1"/>
    <col min="27" max="27" width="3.7109375" style="0" customWidth="1"/>
    <col min="28" max="28" width="4.7109375" style="0" customWidth="1"/>
    <col min="29" max="30" width="5.140625" style="66" customWidth="1"/>
  </cols>
  <sheetData>
    <row r="1" spans="2:7" ht="13.5" thickBot="1">
      <c r="B1" s="4"/>
      <c r="C1" s="4"/>
      <c r="D1" s="4"/>
      <c r="E1" s="4"/>
      <c r="F1" s="5"/>
      <c r="G1" s="5"/>
    </row>
    <row r="2" spans="3:16" ht="24" thickBot="1">
      <c r="C2" s="87" t="s">
        <v>224</v>
      </c>
      <c r="D2" s="88"/>
      <c r="E2" s="88"/>
      <c r="F2" s="89"/>
      <c r="G2" s="89"/>
      <c r="H2" s="89"/>
      <c r="I2" s="89"/>
      <c r="J2" s="89"/>
      <c r="K2" s="89"/>
      <c r="L2" s="90"/>
      <c r="M2" s="91"/>
      <c r="N2" s="91"/>
      <c r="O2" s="92"/>
      <c r="P2" s="91"/>
    </row>
    <row r="3" spans="8:25" ht="13.5" thickBot="1">
      <c r="H3" s="1" t="s">
        <v>22</v>
      </c>
      <c r="I3" s="152" t="s">
        <v>23</v>
      </c>
      <c r="J3" s="152"/>
      <c r="K3" s="152" t="s">
        <v>24</v>
      </c>
      <c r="L3" s="152"/>
      <c r="P3" s="153" t="s">
        <v>27</v>
      </c>
      <c r="Q3" s="153"/>
      <c r="R3" s="153"/>
      <c r="S3" s="153"/>
      <c r="T3" s="153"/>
      <c r="U3" s="153"/>
      <c r="V3" s="153"/>
      <c r="W3" s="153"/>
      <c r="X3" s="153"/>
      <c r="Y3" s="153"/>
    </row>
    <row r="4" spans="2:27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21</v>
      </c>
      <c r="I4" s="20" t="s">
        <v>25</v>
      </c>
      <c r="J4" s="20" t="s">
        <v>26</v>
      </c>
      <c r="K4" s="20" t="s">
        <v>25</v>
      </c>
      <c r="L4" s="20" t="s">
        <v>26</v>
      </c>
      <c r="M4" s="20"/>
      <c r="N4" s="20"/>
      <c r="O4" s="22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9"/>
    </row>
    <row r="5" spans="2:27" ht="12.75" customHeight="1">
      <c r="B5" s="10"/>
      <c r="C5" s="11"/>
      <c r="D5" s="12"/>
      <c r="E5" s="50"/>
      <c r="F5" s="13"/>
      <c r="G5" s="13"/>
      <c r="H5" s="13">
        <v>2</v>
      </c>
      <c r="I5" s="13">
        <v>2</v>
      </c>
      <c r="J5" s="13">
        <v>2</v>
      </c>
      <c r="K5" s="13">
        <v>2</v>
      </c>
      <c r="L5" s="13">
        <v>2</v>
      </c>
      <c r="M5" s="13" t="s">
        <v>7</v>
      </c>
      <c r="N5" s="13" t="s">
        <v>20</v>
      </c>
      <c r="O5" s="33"/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64">
        <f>AVERAGE(P5:Y5)</f>
        <v>1</v>
      </c>
      <c r="AA5" s="14"/>
    </row>
    <row r="6" spans="2:27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/>
      <c r="K6" s="13"/>
      <c r="L6" s="13"/>
      <c r="M6" s="13"/>
      <c r="N6" s="33">
        <f aca="true" t="shared" si="0" ref="N6:N25">(H6+I6+J6+K6+L6)*M6</f>
        <v>0</v>
      </c>
      <c r="O6" s="73"/>
      <c r="P6" s="13"/>
      <c r="Q6" s="13"/>
      <c r="R6" s="13"/>
      <c r="S6" s="13"/>
      <c r="T6" s="13"/>
      <c r="U6" s="13"/>
      <c r="V6" s="13"/>
      <c r="W6" s="13"/>
      <c r="X6" s="13"/>
      <c r="Y6" s="13"/>
      <c r="Z6" s="44">
        <f aca="true" t="shared" si="1" ref="Z6:Z25">SUM(P6:Y6)</f>
        <v>0</v>
      </c>
      <c r="AA6" s="14"/>
    </row>
    <row r="7" spans="2:27" ht="21" customHeight="1">
      <c r="B7" s="58">
        <f aca="true" t="shared" si="2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/>
      <c r="K7" s="13"/>
      <c r="L7" s="13"/>
      <c r="M7" s="13"/>
      <c r="N7" s="33">
        <f t="shared" si="0"/>
        <v>0</v>
      </c>
      <c r="O7" s="73"/>
      <c r="P7" s="13"/>
      <c r="Q7" s="13"/>
      <c r="R7" s="13"/>
      <c r="S7" s="13"/>
      <c r="T7" s="13"/>
      <c r="U7" s="13"/>
      <c r="V7" s="13"/>
      <c r="W7" s="13"/>
      <c r="X7" s="13"/>
      <c r="Y7" s="13"/>
      <c r="Z7" s="44">
        <f t="shared" si="1"/>
        <v>0</v>
      </c>
      <c r="AA7" s="14"/>
    </row>
    <row r="8" spans="2:27" ht="21" customHeight="1">
      <c r="B8" s="58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/>
      <c r="K8" s="13"/>
      <c r="L8" s="13"/>
      <c r="M8" s="13"/>
      <c r="N8" s="33">
        <f t="shared" si="0"/>
        <v>0</v>
      </c>
      <c r="O8" s="73"/>
      <c r="P8" s="13"/>
      <c r="Q8" s="13"/>
      <c r="R8" s="13"/>
      <c r="S8" s="13"/>
      <c r="T8" s="13"/>
      <c r="U8" s="13"/>
      <c r="V8" s="13"/>
      <c r="W8" s="13"/>
      <c r="X8" s="13"/>
      <c r="Y8" s="13"/>
      <c r="Z8" s="44">
        <f t="shared" si="1"/>
        <v>0</v>
      </c>
      <c r="AA8" s="14"/>
    </row>
    <row r="9" spans="2:27" ht="21" customHeight="1">
      <c r="B9" s="58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/>
      <c r="K9" s="13"/>
      <c r="L9" s="13"/>
      <c r="M9" s="13"/>
      <c r="N9" s="33">
        <f t="shared" si="0"/>
        <v>0</v>
      </c>
      <c r="O9" s="73"/>
      <c r="P9" s="13"/>
      <c r="Q9" s="13"/>
      <c r="R9" s="13"/>
      <c r="S9" s="13"/>
      <c r="T9" s="13"/>
      <c r="U9" s="13"/>
      <c r="V9" s="13"/>
      <c r="W9" s="13"/>
      <c r="X9" s="13"/>
      <c r="Y9" s="13"/>
      <c r="Z9" s="44">
        <f t="shared" si="1"/>
        <v>0</v>
      </c>
      <c r="AA9" s="14"/>
    </row>
    <row r="10" spans="2:27" ht="21" customHeight="1">
      <c r="B10" s="58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/>
      <c r="K10" s="13"/>
      <c r="L10" s="13"/>
      <c r="M10" s="13"/>
      <c r="N10" s="33">
        <f t="shared" si="0"/>
        <v>0</v>
      </c>
      <c r="O10" s="7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44">
        <f t="shared" si="1"/>
        <v>0</v>
      </c>
      <c r="AA10" s="14"/>
    </row>
    <row r="11" spans="2:27" ht="21" customHeight="1">
      <c r="B11" s="58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/>
      <c r="K11" s="13"/>
      <c r="L11" s="13"/>
      <c r="M11" s="13"/>
      <c r="N11" s="33">
        <f t="shared" si="0"/>
        <v>0</v>
      </c>
      <c r="O11" s="7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44">
        <f t="shared" si="1"/>
        <v>0</v>
      </c>
      <c r="AA11" s="14"/>
    </row>
    <row r="12" spans="2:27" ht="21" customHeight="1">
      <c r="B12" s="58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/>
      <c r="K12" s="13"/>
      <c r="L12" s="13"/>
      <c r="M12" s="13"/>
      <c r="N12" s="33">
        <f t="shared" si="0"/>
        <v>0</v>
      </c>
      <c r="O12" s="7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44">
        <f t="shared" si="1"/>
        <v>0</v>
      </c>
      <c r="AA12" s="14"/>
    </row>
    <row r="13" spans="2:27" ht="21" customHeight="1">
      <c r="B13" s="58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/>
      <c r="K13" s="13"/>
      <c r="L13" s="13"/>
      <c r="M13" s="13"/>
      <c r="N13" s="33">
        <f t="shared" si="0"/>
        <v>0</v>
      </c>
      <c r="O13" s="7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4">
        <f t="shared" si="1"/>
        <v>0</v>
      </c>
      <c r="AA13" s="14"/>
    </row>
    <row r="14" spans="2:27" ht="21" customHeight="1">
      <c r="B14" s="58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/>
      <c r="K14" s="13"/>
      <c r="L14" s="13"/>
      <c r="M14" s="13"/>
      <c r="N14" s="33">
        <f t="shared" si="0"/>
        <v>0</v>
      </c>
      <c r="O14" s="7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4">
        <f t="shared" si="1"/>
        <v>0</v>
      </c>
      <c r="AA14" s="14"/>
    </row>
    <row r="15" spans="2:27" ht="21" customHeight="1">
      <c r="B15" s="58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/>
      <c r="K15" s="13"/>
      <c r="L15" s="13"/>
      <c r="M15" s="13"/>
      <c r="N15" s="33">
        <f t="shared" si="0"/>
        <v>0</v>
      </c>
      <c r="O15" s="7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4">
        <f t="shared" si="1"/>
        <v>0</v>
      </c>
      <c r="AA15" s="14"/>
    </row>
    <row r="16" spans="2:27" ht="21" customHeight="1">
      <c r="B16" s="58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/>
      <c r="K16" s="13"/>
      <c r="L16" s="13"/>
      <c r="M16" s="13"/>
      <c r="N16" s="33">
        <f t="shared" si="0"/>
        <v>0</v>
      </c>
      <c r="O16" s="7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44">
        <f t="shared" si="1"/>
        <v>0</v>
      </c>
      <c r="AA16" s="14"/>
    </row>
    <row r="17" spans="2:27" ht="21" customHeight="1">
      <c r="B17" s="58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/>
      <c r="K17" s="13"/>
      <c r="L17" s="13"/>
      <c r="M17" s="13"/>
      <c r="N17" s="33">
        <f t="shared" si="0"/>
        <v>0</v>
      </c>
      <c r="O17" s="7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4">
        <f t="shared" si="1"/>
        <v>0</v>
      </c>
      <c r="AA17" s="14"/>
    </row>
    <row r="18" spans="2:27" ht="21" customHeight="1">
      <c r="B18" s="58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/>
      <c r="K18" s="13"/>
      <c r="L18" s="13"/>
      <c r="M18" s="13"/>
      <c r="N18" s="33">
        <f t="shared" si="0"/>
        <v>0</v>
      </c>
      <c r="O18" s="7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>
        <f t="shared" si="1"/>
        <v>0</v>
      </c>
      <c r="AA18" s="14"/>
    </row>
    <row r="19" spans="2:27" ht="21" customHeight="1">
      <c r="B19" s="58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/>
      <c r="K19" s="13"/>
      <c r="L19" s="13"/>
      <c r="M19" s="13"/>
      <c r="N19" s="33">
        <f t="shared" si="0"/>
        <v>0</v>
      </c>
      <c r="O19" s="7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4">
        <f t="shared" si="1"/>
        <v>0</v>
      </c>
      <c r="AA19" s="14"/>
    </row>
    <row r="20" spans="2:27" ht="21" customHeight="1">
      <c r="B20" s="58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/>
      <c r="K20" s="13"/>
      <c r="L20" s="13"/>
      <c r="M20" s="13"/>
      <c r="N20" s="33">
        <f t="shared" si="0"/>
        <v>0</v>
      </c>
      <c r="O20" s="7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4">
        <f t="shared" si="1"/>
        <v>0</v>
      </c>
      <c r="AA20" s="14"/>
    </row>
    <row r="21" spans="2:27" ht="21" customHeight="1">
      <c r="B21" s="58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/>
      <c r="K21" s="13"/>
      <c r="L21" s="13"/>
      <c r="M21" s="13"/>
      <c r="N21" s="33">
        <f t="shared" si="0"/>
        <v>0</v>
      </c>
      <c r="O21" s="7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4">
        <f t="shared" si="1"/>
        <v>0</v>
      </c>
      <c r="AA21" s="14"/>
    </row>
    <row r="22" spans="2:27" ht="21" customHeight="1">
      <c r="B22" s="58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/>
      <c r="K22" s="13"/>
      <c r="L22" s="13"/>
      <c r="M22" s="13"/>
      <c r="N22" s="33">
        <f t="shared" si="0"/>
        <v>0</v>
      </c>
      <c r="O22" s="7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4">
        <f t="shared" si="1"/>
        <v>0</v>
      </c>
      <c r="AA22" s="14"/>
    </row>
    <row r="23" spans="2:27" ht="21" customHeight="1">
      <c r="B23" s="58">
        <f t="shared" si="2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/>
      <c r="I23" s="13"/>
      <c r="J23" s="13"/>
      <c r="K23" s="13"/>
      <c r="L23" s="13"/>
      <c r="M23" s="13"/>
      <c r="N23" s="33">
        <f t="shared" si="0"/>
        <v>0</v>
      </c>
      <c r="O23" s="7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4">
        <f t="shared" si="1"/>
        <v>0</v>
      </c>
      <c r="AA23" s="14"/>
    </row>
    <row r="24" spans="2:27" ht="21" customHeight="1">
      <c r="B24" s="58">
        <f t="shared" si="2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9" t="s">
        <v>93</v>
      </c>
      <c r="H24" s="13"/>
      <c r="I24" s="13"/>
      <c r="J24" s="13"/>
      <c r="K24" s="13"/>
      <c r="L24" s="13"/>
      <c r="M24" s="13"/>
      <c r="N24" s="33">
        <f t="shared" si="0"/>
        <v>0</v>
      </c>
      <c r="O24" s="7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4">
        <f t="shared" si="1"/>
        <v>0</v>
      </c>
      <c r="AA24" s="14"/>
    </row>
    <row r="25" spans="2:27" ht="21" customHeight="1">
      <c r="B25" s="58">
        <f t="shared" si="2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33">
        <f t="shared" si="0"/>
        <v>0</v>
      </c>
      <c r="O25" s="7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4">
        <f t="shared" si="1"/>
        <v>0</v>
      </c>
      <c r="AA25" s="14"/>
    </row>
    <row r="26" spans="2:27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3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65"/>
      <c r="AA26" s="14"/>
    </row>
    <row r="27" spans="2:27" ht="12.75" customHeight="1">
      <c r="B27" s="10"/>
      <c r="C27" s="12"/>
      <c r="D27" s="12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 aca="true" t="shared" si="3" ref="I27:Z27">AVERAGE(I6:I23)</f>
        <v>#DIV/0!</v>
      </c>
      <c r="J27" s="44" t="e">
        <f t="shared" si="3"/>
        <v>#DIV/0!</v>
      </c>
      <c r="K27" s="44" t="e">
        <f t="shared" si="3"/>
        <v>#DIV/0!</v>
      </c>
      <c r="L27" s="44" t="e">
        <f t="shared" si="3"/>
        <v>#DIV/0!</v>
      </c>
      <c r="M27" s="44" t="e">
        <f t="shared" si="3"/>
        <v>#DIV/0!</v>
      </c>
      <c r="N27" s="44">
        <f t="shared" si="3"/>
        <v>0</v>
      </c>
      <c r="O27" s="44" t="e">
        <f t="shared" si="3"/>
        <v>#DIV/0!</v>
      </c>
      <c r="P27" s="44" t="e">
        <f t="shared" si="3"/>
        <v>#DIV/0!</v>
      </c>
      <c r="Q27" s="44" t="e">
        <f t="shared" si="3"/>
        <v>#DIV/0!</v>
      </c>
      <c r="R27" s="44" t="e">
        <f t="shared" si="3"/>
        <v>#DIV/0!</v>
      </c>
      <c r="S27" s="44" t="e">
        <f t="shared" si="3"/>
        <v>#DIV/0!</v>
      </c>
      <c r="T27" s="44" t="e">
        <f t="shared" si="3"/>
        <v>#DIV/0!</v>
      </c>
      <c r="U27" s="44" t="e">
        <f t="shared" si="3"/>
        <v>#DIV/0!</v>
      </c>
      <c r="V27" s="44" t="e">
        <f t="shared" si="3"/>
        <v>#DIV/0!</v>
      </c>
      <c r="W27" s="44" t="e">
        <f t="shared" si="3"/>
        <v>#DIV/0!</v>
      </c>
      <c r="X27" s="44" t="e">
        <f t="shared" si="3"/>
        <v>#DIV/0!</v>
      </c>
      <c r="Y27" s="44" t="e">
        <f t="shared" si="3"/>
        <v>#DIV/0!</v>
      </c>
      <c r="Z27" s="44">
        <f t="shared" si="3"/>
        <v>0</v>
      </c>
      <c r="AA27" s="14"/>
    </row>
    <row r="28" spans="2:27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 aca="true" t="shared" si="4" ref="I28:Z28">AVERAGE(I7,I9:I11,I13:I14,I16:I19,I21:I23)</f>
        <v>#DIV/0!</v>
      </c>
      <c r="J28" s="43" t="e">
        <f t="shared" si="4"/>
        <v>#DIV/0!</v>
      </c>
      <c r="K28" s="43" t="e">
        <f t="shared" si="4"/>
        <v>#DIV/0!</v>
      </c>
      <c r="L28" s="43" t="e">
        <f t="shared" si="4"/>
        <v>#DIV/0!</v>
      </c>
      <c r="M28" s="43" t="e">
        <f t="shared" si="4"/>
        <v>#DIV/0!</v>
      </c>
      <c r="N28" s="43">
        <f t="shared" si="4"/>
        <v>0</v>
      </c>
      <c r="O28" s="43" t="e">
        <f t="shared" si="4"/>
        <v>#DIV/0!</v>
      </c>
      <c r="P28" s="43" t="e">
        <f t="shared" si="4"/>
        <v>#DIV/0!</v>
      </c>
      <c r="Q28" s="43" t="e">
        <f t="shared" si="4"/>
        <v>#DIV/0!</v>
      </c>
      <c r="R28" s="43" t="e">
        <f t="shared" si="4"/>
        <v>#DIV/0!</v>
      </c>
      <c r="S28" s="43" t="e">
        <f t="shared" si="4"/>
        <v>#DIV/0!</v>
      </c>
      <c r="T28" s="43" t="e">
        <f t="shared" si="4"/>
        <v>#DIV/0!</v>
      </c>
      <c r="U28" s="43" t="e">
        <f t="shared" si="4"/>
        <v>#DIV/0!</v>
      </c>
      <c r="V28" s="43" t="e">
        <f t="shared" si="4"/>
        <v>#DIV/0!</v>
      </c>
      <c r="W28" s="43" t="e">
        <f t="shared" si="4"/>
        <v>#DIV/0!</v>
      </c>
      <c r="X28" s="43" t="e">
        <f t="shared" si="4"/>
        <v>#DIV/0!</v>
      </c>
      <c r="Y28" s="43" t="e">
        <f t="shared" si="4"/>
        <v>#DIV/0!</v>
      </c>
      <c r="Z28" s="43">
        <f t="shared" si="4"/>
        <v>0</v>
      </c>
      <c r="AA28" s="14"/>
    </row>
    <row r="29" spans="2:27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 aca="true" t="shared" si="5" ref="I29:Z29">AVERAGE(I6,I8,I12,I15,I20)</f>
        <v>#DIV/0!</v>
      </c>
      <c r="J29" s="41" t="e">
        <f t="shared" si="5"/>
        <v>#DIV/0!</v>
      </c>
      <c r="K29" s="41" t="e">
        <f t="shared" si="5"/>
        <v>#DIV/0!</v>
      </c>
      <c r="L29" s="41" t="e">
        <f t="shared" si="5"/>
        <v>#DIV/0!</v>
      </c>
      <c r="M29" s="41" t="e">
        <f t="shared" si="5"/>
        <v>#DIV/0!</v>
      </c>
      <c r="N29" s="41">
        <f t="shared" si="5"/>
        <v>0</v>
      </c>
      <c r="O29" s="41" t="e">
        <f t="shared" si="5"/>
        <v>#DIV/0!</v>
      </c>
      <c r="P29" s="41" t="e">
        <f t="shared" si="5"/>
        <v>#DIV/0!</v>
      </c>
      <c r="Q29" s="41" t="e">
        <f t="shared" si="5"/>
        <v>#DIV/0!</v>
      </c>
      <c r="R29" s="41" t="e">
        <f t="shared" si="5"/>
        <v>#DIV/0!</v>
      </c>
      <c r="S29" s="41" t="e">
        <f t="shared" si="5"/>
        <v>#DIV/0!</v>
      </c>
      <c r="T29" s="41" t="e">
        <f t="shared" si="5"/>
        <v>#DIV/0!</v>
      </c>
      <c r="U29" s="41" t="e">
        <f t="shared" si="5"/>
        <v>#DIV/0!</v>
      </c>
      <c r="V29" s="41" t="e">
        <f t="shared" si="5"/>
        <v>#DIV/0!</v>
      </c>
      <c r="W29" s="41" t="e">
        <f t="shared" si="5"/>
        <v>#DIV/0!</v>
      </c>
      <c r="X29" s="41" t="e">
        <f t="shared" si="5"/>
        <v>#DIV/0!</v>
      </c>
      <c r="Y29" s="41" t="e">
        <f t="shared" si="5"/>
        <v>#DIV/0!</v>
      </c>
      <c r="Z29" s="41">
        <f t="shared" si="5"/>
        <v>0</v>
      </c>
      <c r="AA29" s="14"/>
    </row>
    <row r="30" spans="2:27" ht="12.75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3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9"/>
    </row>
  </sheetData>
  <sheetProtection/>
  <mergeCells count="3">
    <mergeCell ref="K3:L3"/>
    <mergeCell ref="I3:J3"/>
    <mergeCell ref="P3:Y3"/>
  </mergeCells>
  <printOptions/>
  <pageMargins left="0.21" right="0.14" top="0.23" bottom="0.18" header="0" footer="0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AA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3" width="12.28125" style="0" bestFit="1" customWidth="1"/>
    <col min="4" max="4" width="12.421875" style="0" bestFit="1" customWidth="1"/>
    <col min="5" max="5" width="12.00390625" style="0" customWidth="1"/>
    <col min="6" max="6" width="3.7109375" style="1" customWidth="1"/>
    <col min="7" max="7" width="4.7109375" style="1" customWidth="1"/>
    <col min="8" max="8" width="11.7109375" style="1" bestFit="1" customWidth="1"/>
    <col min="9" max="10" width="5.7109375" style="1" customWidth="1"/>
    <col min="11" max="12" width="6.140625" style="1" customWidth="1"/>
    <col min="13" max="13" width="6.28125" style="1" customWidth="1"/>
    <col min="14" max="14" width="5.28125" style="1" customWidth="1"/>
    <col min="15" max="15" width="4.8515625" style="66" customWidth="1"/>
    <col min="16" max="20" width="3.8515625" style="0" customWidth="1"/>
    <col min="21" max="25" width="2.8515625" style="0" customWidth="1"/>
    <col min="26" max="26" width="5.28125" style="0" customWidth="1"/>
    <col min="27" max="27" width="3.7109375" style="0" customWidth="1"/>
    <col min="28" max="28" width="4.7109375" style="0" customWidth="1"/>
    <col min="29" max="30" width="5.140625" style="66" customWidth="1"/>
  </cols>
  <sheetData>
    <row r="1" spans="2:7" ht="13.5" thickBot="1">
      <c r="B1" s="4"/>
      <c r="C1" s="4"/>
      <c r="D1" s="4"/>
      <c r="E1" s="4"/>
      <c r="F1" s="5"/>
      <c r="G1" s="5"/>
    </row>
    <row r="2" spans="3:16" ht="24" thickBot="1">
      <c r="C2" s="94" t="s">
        <v>226</v>
      </c>
      <c r="D2" s="95"/>
      <c r="E2" s="95"/>
      <c r="F2" s="96"/>
      <c r="G2" s="96"/>
      <c r="H2" s="96"/>
      <c r="I2" s="96"/>
      <c r="J2" s="96"/>
      <c r="K2" s="96"/>
      <c r="L2" s="97"/>
      <c r="M2" s="98"/>
      <c r="N2" s="98"/>
      <c r="O2" s="99"/>
      <c r="P2" s="98"/>
    </row>
    <row r="3" spans="8:25" ht="13.5" thickBot="1">
      <c r="H3" s="1" t="s">
        <v>22</v>
      </c>
      <c r="I3" s="152" t="s">
        <v>23</v>
      </c>
      <c r="J3" s="152"/>
      <c r="K3" s="152" t="s">
        <v>24</v>
      </c>
      <c r="L3" s="152"/>
      <c r="P3" s="153" t="s">
        <v>27</v>
      </c>
      <c r="Q3" s="153"/>
      <c r="R3" s="153"/>
      <c r="S3" s="153"/>
      <c r="T3" s="153"/>
      <c r="U3" s="153"/>
      <c r="V3" s="153"/>
      <c r="W3" s="153"/>
      <c r="X3" s="153"/>
      <c r="Y3" s="153"/>
    </row>
    <row r="4" spans="2:27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21</v>
      </c>
      <c r="I4" s="20" t="s">
        <v>25</v>
      </c>
      <c r="J4" s="20" t="s">
        <v>26</v>
      </c>
      <c r="K4" s="20" t="s">
        <v>25</v>
      </c>
      <c r="L4" s="20" t="s">
        <v>26</v>
      </c>
      <c r="M4" s="20"/>
      <c r="N4" s="20"/>
      <c r="O4" s="22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9"/>
    </row>
    <row r="5" spans="2:27" ht="12.75" customHeight="1">
      <c r="B5" s="10"/>
      <c r="C5" s="11"/>
      <c r="D5" s="12"/>
      <c r="E5" s="50"/>
      <c r="F5" s="13"/>
      <c r="G5" s="13"/>
      <c r="H5" s="13">
        <v>2</v>
      </c>
      <c r="I5" s="13">
        <v>2</v>
      </c>
      <c r="J5" s="13">
        <v>2</v>
      </c>
      <c r="K5" s="13">
        <v>2</v>
      </c>
      <c r="L5" s="13">
        <v>2</v>
      </c>
      <c r="M5" s="13" t="s">
        <v>7</v>
      </c>
      <c r="N5" s="13" t="s">
        <v>20</v>
      </c>
      <c r="O5" s="33"/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64">
        <f>AVERAGE(P5:Y5)</f>
        <v>1</v>
      </c>
      <c r="AA5" s="14"/>
    </row>
    <row r="6" spans="2:27" ht="21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/>
      <c r="I6" s="13"/>
      <c r="J6" s="13"/>
      <c r="K6" s="13"/>
      <c r="L6" s="13"/>
      <c r="M6" s="13"/>
      <c r="N6" s="33">
        <f aca="true" t="shared" si="0" ref="N6:N25">(H6+I6+J6+K6+L6)*M6</f>
        <v>0</v>
      </c>
      <c r="O6" s="73"/>
      <c r="P6" s="13"/>
      <c r="Q6" s="13"/>
      <c r="R6" s="13"/>
      <c r="S6" s="13"/>
      <c r="T6" s="13"/>
      <c r="U6" s="13"/>
      <c r="V6" s="13"/>
      <c r="W6" s="13"/>
      <c r="X6" s="13"/>
      <c r="Y6" s="13"/>
      <c r="Z6" s="44">
        <f aca="true" t="shared" si="1" ref="Z6:Z25">SUM(P6:Y6)</f>
        <v>0</v>
      </c>
      <c r="AA6" s="14"/>
    </row>
    <row r="7" spans="2:27" ht="21" customHeight="1">
      <c r="B7" s="58">
        <f aca="true" t="shared" si="2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/>
      <c r="I7" s="13"/>
      <c r="J7" s="13"/>
      <c r="K7" s="13"/>
      <c r="L7" s="13"/>
      <c r="M7" s="13"/>
      <c r="N7" s="33">
        <f t="shared" si="0"/>
        <v>0</v>
      </c>
      <c r="O7" s="73"/>
      <c r="P7" s="13"/>
      <c r="Q7" s="13"/>
      <c r="R7" s="13"/>
      <c r="S7" s="13"/>
      <c r="T7" s="13"/>
      <c r="U7" s="13"/>
      <c r="V7" s="13"/>
      <c r="W7" s="13"/>
      <c r="X7" s="13"/>
      <c r="Y7" s="13"/>
      <c r="Z7" s="44">
        <f t="shared" si="1"/>
        <v>0</v>
      </c>
      <c r="AA7" s="14"/>
    </row>
    <row r="8" spans="2:27" ht="21" customHeight="1">
      <c r="B8" s="58">
        <f t="shared" si="2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/>
      <c r="I8" s="13"/>
      <c r="J8" s="13"/>
      <c r="K8" s="13"/>
      <c r="L8" s="13"/>
      <c r="M8" s="13"/>
      <c r="N8" s="33">
        <f t="shared" si="0"/>
        <v>0</v>
      </c>
      <c r="O8" s="73"/>
      <c r="P8" s="13"/>
      <c r="Q8" s="13"/>
      <c r="R8" s="13"/>
      <c r="S8" s="13"/>
      <c r="T8" s="13"/>
      <c r="U8" s="13"/>
      <c r="V8" s="13"/>
      <c r="W8" s="13"/>
      <c r="X8" s="13"/>
      <c r="Y8" s="13"/>
      <c r="Z8" s="44">
        <f t="shared" si="1"/>
        <v>0</v>
      </c>
      <c r="AA8" s="14"/>
    </row>
    <row r="9" spans="2:27" ht="21" customHeight="1">
      <c r="B9" s="58">
        <f t="shared" si="2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/>
      <c r="I9" s="13"/>
      <c r="J9" s="13"/>
      <c r="K9" s="13"/>
      <c r="L9" s="13"/>
      <c r="M9" s="13"/>
      <c r="N9" s="33">
        <f t="shared" si="0"/>
        <v>0</v>
      </c>
      <c r="O9" s="73"/>
      <c r="P9" s="13"/>
      <c r="Q9" s="13"/>
      <c r="R9" s="13"/>
      <c r="S9" s="13"/>
      <c r="T9" s="13"/>
      <c r="U9" s="13"/>
      <c r="V9" s="13"/>
      <c r="W9" s="13"/>
      <c r="X9" s="13"/>
      <c r="Y9" s="13"/>
      <c r="Z9" s="44">
        <f t="shared" si="1"/>
        <v>0</v>
      </c>
      <c r="AA9" s="14"/>
    </row>
    <row r="10" spans="2:27" ht="21" customHeight="1">
      <c r="B10" s="58">
        <f t="shared" si="2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/>
      <c r="I10" s="13"/>
      <c r="J10" s="13"/>
      <c r="K10" s="13"/>
      <c r="L10" s="13"/>
      <c r="M10" s="13"/>
      <c r="N10" s="33">
        <f t="shared" si="0"/>
        <v>0</v>
      </c>
      <c r="O10" s="7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44">
        <f t="shared" si="1"/>
        <v>0</v>
      </c>
      <c r="AA10" s="14"/>
    </row>
    <row r="11" spans="2:27" ht="21" customHeight="1">
      <c r="B11" s="58">
        <f t="shared" si="2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/>
      <c r="I11" s="13"/>
      <c r="J11" s="13"/>
      <c r="K11" s="13"/>
      <c r="L11" s="13"/>
      <c r="M11" s="13"/>
      <c r="N11" s="33">
        <f t="shared" si="0"/>
        <v>0</v>
      </c>
      <c r="O11" s="7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44">
        <f t="shared" si="1"/>
        <v>0</v>
      </c>
      <c r="AA11" s="14"/>
    </row>
    <row r="12" spans="2:27" ht="21" customHeight="1">
      <c r="B12" s="58">
        <f t="shared" si="2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/>
      <c r="I12" s="13"/>
      <c r="J12" s="13"/>
      <c r="K12" s="13"/>
      <c r="L12" s="13"/>
      <c r="M12" s="13"/>
      <c r="N12" s="33">
        <f t="shared" si="0"/>
        <v>0</v>
      </c>
      <c r="O12" s="7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44">
        <f t="shared" si="1"/>
        <v>0</v>
      </c>
      <c r="AA12" s="14"/>
    </row>
    <row r="13" spans="2:27" ht="21" customHeight="1">
      <c r="B13" s="58">
        <f t="shared" si="2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/>
      <c r="I13" s="13"/>
      <c r="J13" s="13"/>
      <c r="K13" s="13"/>
      <c r="L13" s="13"/>
      <c r="M13" s="13"/>
      <c r="N13" s="33">
        <f t="shared" si="0"/>
        <v>0</v>
      </c>
      <c r="O13" s="7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4">
        <f t="shared" si="1"/>
        <v>0</v>
      </c>
      <c r="AA13" s="14"/>
    </row>
    <row r="14" spans="2:27" ht="21" customHeight="1">
      <c r="B14" s="58">
        <f t="shared" si="2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/>
      <c r="I14" s="13"/>
      <c r="J14" s="13"/>
      <c r="K14" s="13"/>
      <c r="L14" s="13"/>
      <c r="M14" s="13"/>
      <c r="N14" s="33">
        <f t="shared" si="0"/>
        <v>0</v>
      </c>
      <c r="O14" s="7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4">
        <f t="shared" si="1"/>
        <v>0</v>
      </c>
      <c r="AA14" s="14"/>
    </row>
    <row r="15" spans="2:27" ht="21" customHeight="1">
      <c r="B15" s="58">
        <f t="shared" si="2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/>
      <c r="I15" s="13"/>
      <c r="J15" s="13"/>
      <c r="K15" s="13"/>
      <c r="L15" s="13"/>
      <c r="M15" s="13"/>
      <c r="N15" s="33">
        <f t="shared" si="0"/>
        <v>0</v>
      </c>
      <c r="O15" s="7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4">
        <f t="shared" si="1"/>
        <v>0</v>
      </c>
      <c r="AA15" s="14"/>
    </row>
    <row r="16" spans="2:27" ht="21" customHeight="1">
      <c r="B16" s="58">
        <f t="shared" si="2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/>
      <c r="I16" s="13"/>
      <c r="J16" s="13"/>
      <c r="K16" s="13"/>
      <c r="L16" s="13"/>
      <c r="M16" s="13"/>
      <c r="N16" s="33">
        <f t="shared" si="0"/>
        <v>0</v>
      </c>
      <c r="O16" s="7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44">
        <f t="shared" si="1"/>
        <v>0</v>
      </c>
      <c r="AA16" s="14"/>
    </row>
    <row r="17" spans="2:27" ht="21" customHeight="1">
      <c r="B17" s="58">
        <f t="shared" si="2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/>
      <c r="I17" s="13"/>
      <c r="J17" s="13"/>
      <c r="K17" s="13"/>
      <c r="L17" s="13"/>
      <c r="M17" s="13"/>
      <c r="N17" s="33">
        <f t="shared" si="0"/>
        <v>0</v>
      </c>
      <c r="O17" s="7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4">
        <f t="shared" si="1"/>
        <v>0</v>
      </c>
      <c r="AA17" s="14"/>
    </row>
    <row r="18" spans="2:27" ht="21" customHeight="1">
      <c r="B18" s="58">
        <f t="shared" si="2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/>
      <c r="I18" s="13"/>
      <c r="J18" s="13"/>
      <c r="K18" s="13"/>
      <c r="L18" s="13"/>
      <c r="M18" s="13"/>
      <c r="N18" s="33">
        <f t="shared" si="0"/>
        <v>0</v>
      </c>
      <c r="O18" s="7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>
        <f t="shared" si="1"/>
        <v>0</v>
      </c>
      <c r="AA18" s="14"/>
    </row>
    <row r="19" spans="2:27" ht="21" customHeight="1">
      <c r="B19" s="58">
        <f t="shared" si="2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/>
      <c r="I19" s="13"/>
      <c r="J19" s="13"/>
      <c r="K19" s="13"/>
      <c r="L19" s="13"/>
      <c r="M19" s="13"/>
      <c r="N19" s="33">
        <f t="shared" si="0"/>
        <v>0</v>
      </c>
      <c r="O19" s="7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4">
        <f t="shared" si="1"/>
        <v>0</v>
      </c>
      <c r="AA19" s="14"/>
    </row>
    <row r="20" spans="2:27" ht="21" customHeight="1">
      <c r="B20" s="58">
        <f t="shared" si="2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/>
      <c r="I20" s="13"/>
      <c r="J20" s="13"/>
      <c r="K20" s="13"/>
      <c r="L20" s="13"/>
      <c r="M20" s="13"/>
      <c r="N20" s="33">
        <f t="shared" si="0"/>
        <v>0</v>
      </c>
      <c r="O20" s="7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44">
        <f t="shared" si="1"/>
        <v>0</v>
      </c>
      <c r="AA20" s="14"/>
    </row>
    <row r="21" spans="2:27" ht="21" customHeight="1">
      <c r="B21" s="58">
        <f t="shared" si="2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/>
      <c r="I21" s="13"/>
      <c r="J21" s="13"/>
      <c r="K21" s="13"/>
      <c r="L21" s="13"/>
      <c r="M21" s="13"/>
      <c r="N21" s="33">
        <f t="shared" si="0"/>
        <v>0</v>
      </c>
      <c r="O21" s="7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4">
        <f t="shared" si="1"/>
        <v>0</v>
      </c>
      <c r="AA21" s="14"/>
    </row>
    <row r="22" spans="2:27" ht="21" customHeight="1">
      <c r="B22" s="58">
        <f t="shared" si="2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/>
      <c r="I22" s="13"/>
      <c r="J22" s="13"/>
      <c r="K22" s="13"/>
      <c r="L22" s="13"/>
      <c r="M22" s="13"/>
      <c r="N22" s="33">
        <f t="shared" si="0"/>
        <v>0</v>
      </c>
      <c r="O22" s="7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44">
        <f t="shared" si="1"/>
        <v>0</v>
      </c>
      <c r="AA22" s="14"/>
    </row>
    <row r="23" spans="2:27" ht="21" customHeight="1">
      <c r="B23" s="58">
        <f t="shared" si="2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13"/>
      <c r="I23" s="13"/>
      <c r="J23" s="13"/>
      <c r="K23" s="13"/>
      <c r="L23" s="13"/>
      <c r="M23" s="13"/>
      <c r="N23" s="33">
        <f t="shared" si="0"/>
        <v>0</v>
      </c>
      <c r="O23" s="7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4">
        <f t="shared" si="1"/>
        <v>0</v>
      </c>
      <c r="AA23" s="14"/>
    </row>
    <row r="24" spans="2:27" ht="21" customHeight="1">
      <c r="B24" s="58">
        <f t="shared" si="2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13"/>
      <c r="I24" s="13"/>
      <c r="J24" s="13"/>
      <c r="K24" s="13"/>
      <c r="L24" s="13"/>
      <c r="M24" s="13"/>
      <c r="N24" s="33">
        <f t="shared" si="0"/>
        <v>0</v>
      </c>
      <c r="O24" s="7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4">
        <f t="shared" si="1"/>
        <v>0</v>
      </c>
      <c r="AA24" s="14"/>
    </row>
    <row r="25" spans="2:27" ht="21" customHeight="1">
      <c r="B25" s="58">
        <f t="shared" si="2"/>
        <v>20</v>
      </c>
      <c r="C25" s="107"/>
      <c r="D25" s="107"/>
      <c r="E25" s="107"/>
      <c r="F25" s="108"/>
      <c r="G25" s="108"/>
      <c r="H25" s="13"/>
      <c r="I25" s="13"/>
      <c r="J25" s="13"/>
      <c r="K25" s="13"/>
      <c r="L25" s="13"/>
      <c r="M25" s="13"/>
      <c r="N25" s="33">
        <f t="shared" si="0"/>
        <v>0</v>
      </c>
      <c r="O25" s="7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44">
        <f t="shared" si="1"/>
        <v>0</v>
      </c>
      <c r="AA25" s="14"/>
    </row>
    <row r="26" spans="2:27" ht="12.75" customHeight="1">
      <c r="B26" s="10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3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65"/>
      <c r="AA26" s="14"/>
    </row>
    <row r="27" spans="2:27" ht="12.75" customHeight="1">
      <c r="B27" s="10"/>
      <c r="C27" s="12"/>
      <c r="D27" s="12"/>
      <c r="E27" s="12"/>
      <c r="F27" s="33" t="s">
        <v>6</v>
      </c>
      <c r="G27" s="33" t="s">
        <v>43</v>
      </c>
      <c r="H27" s="44" t="e">
        <f>AVERAGE(H6:H23)</f>
        <v>#DIV/0!</v>
      </c>
      <c r="I27" s="44" t="e">
        <f aca="true" t="shared" si="3" ref="I27:Z27">AVERAGE(I6:I23)</f>
        <v>#DIV/0!</v>
      </c>
      <c r="J27" s="44" t="e">
        <f t="shared" si="3"/>
        <v>#DIV/0!</v>
      </c>
      <c r="K27" s="44" t="e">
        <f t="shared" si="3"/>
        <v>#DIV/0!</v>
      </c>
      <c r="L27" s="44" t="e">
        <f t="shared" si="3"/>
        <v>#DIV/0!</v>
      </c>
      <c r="M27" s="44" t="e">
        <f t="shared" si="3"/>
        <v>#DIV/0!</v>
      </c>
      <c r="N27" s="44">
        <f t="shared" si="3"/>
        <v>0</v>
      </c>
      <c r="O27" s="44" t="e">
        <f t="shared" si="3"/>
        <v>#DIV/0!</v>
      </c>
      <c r="P27" s="44" t="e">
        <f t="shared" si="3"/>
        <v>#DIV/0!</v>
      </c>
      <c r="Q27" s="44" t="e">
        <f t="shared" si="3"/>
        <v>#DIV/0!</v>
      </c>
      <c r="R27" s="44" t="e">
        <f t="shared" si="3"/>
        <v>#DIV/0!</v>
      </c>
      <c r="S27" s="44" t="e">
        <f t="shared" si="3"/>
        <v>#DIV/0!</v>
      </c>
      <c r="T27" s="44" t="e">
        <f t="shared" si="3"/>
        <v>#DIV/0!</v>
      </c>
      <c r="U27" s="44" t="e">
        <f t="shared" si="3"/>
        <v>#DIV/0!</v>
      </c>
      <c r="V27" s="44" t="e">
        <f t="shared" si="3"/>
        <v>#DIV/0!</v>
      </c>
      <c r="W27" s="44" t="e">
        <f t="shared" si="3"/>
        <v>#DIV/0!</v>
      </c>
      <c r="X27" s="44" t="e">
        <f t="shared" si="3"/>
        <v>#DIV/0!</v>
      </c>
      <c r="Y27" s="44" t="e">
        <f t="shared" si="3"/>
        <v>#DIV/0!</v>
      </c>
      <c r="Z27" s="44">
        <f t="shared" si="3"/>
        <v>0</v>
      </c>
      <c r="AA27" s="14"/>
    </row>
    <row r="28" spans="2:27" ht="12.75" customHeight="1">
      <c r="B28" s="10"/>
      <c r="C28" s="12"/>
      <c r="D28" s="12"/>
      <c r="E28" s="12"/>
      <c r="F28" s="42" t="s">
        <v>6</v>
      </c>
      <c r="G28" s="42" t="s">
        <v>44</v>
      </c>
      <c r="H28" s="43" t="e">
        <f>AVERAGE(H7,H9:H11,H13:H14,H16:H19,H21:H23)</f>
        <v>#DIV/0!</v>
      </c>
      <c r="I28" s="43" t="e">
        <f aca="true" t="shared" si="4" ref="I28:Z28">AVERAGE(I7,I9:I11,I13:I14,I16:I19,I21:I23)</f>
        <v>#DIV/0!</v>
      </c>
      <c r="J28" s="43" t="e">
        <f t="shared" si="4"/>
        <v>#DIV/0!</v>
      </c>
      <c r="K28" s="43" t="e">
        <f t="shared" si="4"/>
        <v>#DIV/0!</v>
      </c>
      <c r="L28" s="43" t="e">
        <f t="shared" si="4"/>
        <v>#DIV/0!</v>
      </c>
      <c r="M28" s="43" t="e">
        <f t="shared" si="4"/>
        <v>#DIV/0!</v>
      </c>
      <c r="N28" s="43">
        <f t="shared" si="4"/>
        <v>0</v>
      </c>
      <c r="O28" s="43" t="e">
        <f t="shared" si="4"/>
        <v>#DIV/0!</v>
      </c>
      <c r="P28" s="43" t="e">
        <f t="shared" si="4"/>
        <v>#DIV/0!</v>
      </c>
      <c r="Q28" s="43" t="e">
        <f t="shared" si="4"/>
        <v>#DIV/0!</v>
      </c>
      <c r="R28" s="43" t="e">
        <f t="shared" si="4"/>
        <v>#DIV/0!</v>
      </c>
      <c r="S28" s="43" t="e">
        <f t="shared" si="4"/>
        <v>#DIV/0!</v>
      </c>
      <c r="T28" s="43" t="e">
        <f t="shared" si="4"/>
        <v>#DIV/0!</v>
      </c>
      <c r="U28" s="43" t="e">
        <f t="shared" si="4"/>
        <v>#DIV/0!</v>
      </c>
      <c r="V28" s="43" t="e">
        <f t="shared" si="4"/>
        <v>#DIV/0!</v>
      </c>
      <c r="W28" s="43" t="e">
        <f t="shared" si="4"/>
        <v>#DIV/0!</v>
      </c>
      <c r="X28" s="43" t="e">
        <f t="shared" si="4"/>
        <v>#DIV/0!</v>
      </c>
      <c r="Y28" s="43" t="e">
        <f t="shared" si="4"/>
        <v>#DIV/0!</v>
      </c>
      <c r="Z28" s="43">
        <f t="shared" si="4"/>
        <v>0</v>
      </c>
      <c r="AA28" s="14"/>
    </row>
    <row r="29" spans="2:27" ht="12.75" customHeight="1">
      <c r="B29" s="10"/>
      <c r="C29" s="12"/>
      <c r="D29" s="12"/>
      <c r="E29" s="12"/>
      <c r="F29" s="40" t="s">
        <v>6</v>
      </c>
      <c r="G29" s="40" t="s">
        <v>45</v>
      </c>
      <c r="H29" s="41" t="e">
        <f>AVERAGE(H6,H8,H12,H15,H20)</f>
        <v>#DIV/0!</v>
      </c>
      <c r="I29" s="41" t="e">
        <f aca="true" t="shared" si="5" ref="I29:Z29">AVERAGE(I6,I8,I12,I15,I20)</f>
        <v>#DIV/0!</v>
      </c>
      <c r="J29" s="41" t="e">
        <f t="shared" si="5"/>
        <v>#DIV/0!</v>
      </c>
      <c r="K29" s="41" t="e">
        <f t="shared" si="5"/>
        <v>#DIV/0!</v>
      </c>
      <c r="L29" s="41" t="e">
        <f t="shared" si="5"/>
        <v>#DIV/0!</v>
      </c>
      <c r="M29" s="41" t="e">
        <f t="shared" si="5"/>
        <v>#DIV/0!</v>
      </c>
      <c r="N29" s="41">
        <f t="shared" si="5"/>
        <v>0</v>
      </c>
      <c r="O29" s="41" t="e">
        <f t="shared" si="5"/>
        <v>#DIV/0!</v>
      </c>
      <c r="P29" s="41" t="e">
        <f t="shared" si="5"/>
        <v>#DIV/0!</v>
      </c>
      <c r="Q29" s="41" t="e">
        <f t="shared" si="5"/>
        <v>#DIV/0!</v>
      </c>
      <c r="R29" s="41" t="e">
        <f t="shared" si="5"/>
        <v>#DIV/0!</v>
      </c>
      <c r="S29" s="41" t="e">
        <f t="shared" si="5"/>
        <v>#DIV/0!</v>
      </c>
      <c r="T29" s="41" t="e">
        <f t="shared" si="5"/>
        <v>#DIV/0!</v>
      </c>
      <c r="U29" s="41" t="e">
        <f t="shared" si="5"/>
        <v>#DIV/0!</v>
      </c>
      <c r="V29" s="41" t="e">
        <f t="shared" si="5"/>
        <v>#DIV/0!</v>
      </c>
      <c r="W29" s="41" t="e">
        <f t="shared" si="5"/>
        <v>#DIV/0!</v>
      </c>
      <c r="X29" s="41" t="e">
        <f t="shared" si="5"/>
        <v>#DIV/0!</v>
      </c>
      <c r="Y29" s="41" t="e">
        <f t="shared" si="5"/>
        <v>#DIV/0!</v>
      </c>
      <c r="Z29" s="41">
        <f t="shared" si="5"/>
        <v>0</v>
      </c>
      <c r="AA29" s="14"/>
    </row>
    <row r="30" spans="2:27" ht="12.75" customHeight="1" thickBot="1">
      <c r="B30" s="16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3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9"/>
    </row>
  </sheetData>
  <sheetProtection/>
  <mergeCells count="3">
    <mergeCell ref="K3:L3"/>
    <mergeCell ref="I3:J3"/>
    <mergeCell ref="P3:Y3"/>
  </mergeCells>
  <printOptions/>
  <pageMargins left="0.21" right="0.14" top="0.23" bottom="0.18" header="0" footer="0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K30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5" width="20.7109375" style="0" customWidth="1"/>
    <col min="6" max="6" width="3.7109375" style="1" customWidth="1"/>
    <col min="7" max="7" width="4.7109375" style="1" customWidth="1"/>
    <col min="8" max="8" width="15.7109375" style="0" customWidth="1"/>
    <col min="9" max="9" width="15.7109375" style="2" customWidth="1"/>
    <col min="10" max="10" width="15.7109375" style="0" customWidth="1"/>
    <col min="11" max="11" width="4.7109375" style="1" customWidth="1"/>
    <col min="12" max="12" width="7.14062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11" ht="24" thickBot="1">
      <c r="C2" s="80" t="s">
        <v>152</v>
      </c>
      <c r="D2" s="81"/>
      <c r="E2" s="81"/>
      <c r="F2" s="82"/>
      <c r="G2" s="82"/>
      <c r="H2" s="83"/>
      <c r="I2" s="83"/>
      <c r="J2" s="83"/>
      <c r="K2" s="84"/>
    </row>
    <row r="3" spans="8:10" ht="13.5" customHeight="1" thickBot="1">
      <c r="H3" s="1"/>
      <c r="I3" s="1"/>
      <c r="J3" s="1"/>
    </row>
    <row r="4" spans="2:11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18</v>
      </c>
      <c r="I4" s="22" t="s">
        <v>19</v>
      </c>
      <c r="J4" s="22" t="s">
        <v>20</v>
      </c>
      <c r="K4" s="23"/>
    </row>
    <row r="5" spans="2:11" ht="12.75" customHeight="1">
      <c r="B5" s="10"/>
      <c r="C5" s="11"/>
      <c r="D5" s="12"/>
      <c r="E5" s="50"/>
      <c r="F5" s="13"/>
      <c r="G5" s="13"/>
      <c r="H5" s="13">
        <v>10</v>
      </c>
      <c r="I5" s="13">
        <v>20</v>
      </c>
      <c r="J5" s="13">
        <v>30</v>
      </c>
      <c r="K5" s="21"/>
    </row>
    <row r="6" spans="2:11" ht="12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3">
        <f>'T1'!Z6</f>
        <v>8.85</v>
      </c>
      <c r="I6" s="13">
        <f>'T1'!N6</f>
        <v>8.5</v>
      </c>
      <c r="J6" s="15">
        <f>SUM(H6+I6*2)/3</f>
        <v>8.616666666666667</v>
      </c>
      <c r="K6" s="21"/>
    </row>
    <row r="7" spans="2:11" ht="12.75" customHeight="1">
      <c r="B7" s="58">
        <f aca="true" t="shared" si="0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3">
        <f>'T1'!Z7</f>
        <v>7.1000000000000005</v>
      </c>
      <c r="I7" s="13">
        <f>'T1'!N7</f>
        <v>6</v>
      </c>
      <c r="J7" s="15">
        <f aca="true" t="shared" si="1" ref="J7:J13">SUM(H7+I7*2)/3</f>
        <v>6.366666666666667</v>
      </c>
      <c r="K7" s="21"/>
    </row>
    <row r="8" spans="2:11" ht="12.75" customHeight="1">
      <c r="B8" s="58">
        <f t="shared" si="0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3">
        <f>'T1'!Z8</f>
        <v>7.449999999999999</v>
      </c>
      <c r="I8" s="13">
        <f>'T1'!N8</f>
        <v>3</v>
      </c>
      <c r="J8" s="15">
        <f t="shared" si="1"/>
        <v>4.483333333333333</v>
      </c>
      <c r="K8" s="21"/>
    </row>
    <row r="9" spans="2:11" ht="12.75" customHeight="1">
      <c r="B9" s="58">
        <f t="shared" si="0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3">
        <f>'T1'!Z9</f>
        <v>5.9</v>
      </c>
      <c r="I9" s="13">
        <f>'T1'!N9</f>
        <v>5</v>
      </c>
      <c r="J9" s="15">
        <f t="shared" si="1"/>
        <v>5.3</v>
      </c>
      <c r="K9" s="21"/>
    </row>
    <row r="10" spans="2:11" ht="12.75" customHeight="1">
      <c r="B10" s="58">
        <f t="shared" si="0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3">
        <f>'T1'!Z10</f>
        <v>9.7</v>
      </c>
      <c r="I10" s="13">
        <f>'T1'!N10</f>
        <v>9.5</v>
      </c>
      <c r="J10" s="15">
        <f t="shared" si="1"/>
        <v>9.566666666666666</v>
      </c>
      <c r="K10" s="21"/>
    </row>
    <row r="11" spans="2:11" ht="12.75" customHeight="1">
      <c r="B11" s="58">
        <f t="shared" si="0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3">
        <f>'T1'!Z11</f>
        <v>9.3</v>
      </c>
      <c r="I11" s="13">
        <f>'T1'!N11</f>
        <v>9</v>
      </c>
      <c r="J11" s="15">
        <f t="shared" si="1"/>
        <v>9.1</v>
      </c>
      <c r="K11" s="21"/>
    </row>
    <row r="12" spans="2:11" ht="12.75" customHeight="1">
      <c r="B12" s="58">
        <f t="shared" si="0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3">
        <f>'T1'!Z12</f>
        <v>7.05</v>
      </c>
      <c r="I12" s="13">
        <f>'T1'!N12</f>
        <v>3</v>
      </c>
      <c r="J12" s="15">
        <f t="shared" si="1"/>
        <v>4.3500000000000005</v>
      </c>
      <c r="K12" s="21"/>
    </row>
    <row r="13" spans="2:11" ht="12.75" customHeight="1">
      <c r="B13" s="58">
        <f t="shared" si="0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3">
        <f>'T1'!Z13</f>
        <v>8.1</v>
      </c>
      <c r="I13" s="13">
        <f>'T1'!N13</f>
        <v>7</v>
      </c>
      <c r="J13" s="15">
        <f t="shared" si="1"/>
        <v>7.366666666666667</v>
      </c>
      <c r="K13" s="21"/>
    </row>
    <row r="14" spans="2:11" ht="12.75" customHeight="1">
      <c r="B14" s="58">
        <f t="shared" si="0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3">
        <f>'T1'!Z14</f>
        <v>6.55</v>
      </c>
      <c r="I14" s="13">
        <f>'T1'!N14</f>
        <v>4</v>
      </c>
      <c r="J14" s="15">
        <f>SUM(H14+I14*2)/3</f>
        <v>4.8500000000000005</v>
      </c>
      <c r="K14" s="21"/>
    </row>
    <row r="15" spans="2:11" ht="12.75" customHeight="1">
      <c r="B15" s="58">
        <f t="shared" si="0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3">
        <f>'T1'!Z15</f>
        <v>5.9</v>
      </c>
      <c r="I15" s="13">
        <f>'T1'!N15</f>
        <v>3.2</v>
      </c>
      <c r="J15" s="15">
        <f aca="true" t="shared" si="2" ref="J15:J25">SUM(H15+I15*2)/3</f>
        <v>4.1000000000000005</v>
      </c>
      <c r="K15" s="21"/>
    </row>
    <row r="16" spans="2:11" ht="12.75" customHeight="1">
      <c r="B16" s="58">
        <f t="shared" si="0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3">
        <f>'T1'!Z16</f>
        <v>7.5</v>
      </c>
      <c r="I16" s="13">
        <f>'T1'!N16</f>
        <v>5</v>
      </c>
      <c r="J16" s="15">
        <f t="shared" si="2"/>
        <v>5.833333333333333</v>
      </c>
      <c r="K16" s="21"/>
    </row>
    <row r="17" spans="2:11" ht="12.75" customHeight="1">
      <c r="B17" s="58">
        <f t="shared" si="0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3">
        <f>'T1'!Z17</f>
        <v>8.149999999999999</v>
      </c>
      <c r="I17" s="13">
        <f>'T1'!N17</f>
        <v>8</v>
      </c>
      <c r="J17" s="15">
        <f t="shared" si="2"/>
        <v>8.049999999999999</v>
      </c>
      <c r="K17" s="21"/>
    </row>
    <row r="18" spans="2:11" ht="12.75" customHeight="1">
      <c r="B18" s="58">
        <f t="shared" si="0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3">
        <f>'T1'!Z18</f>
        <v>8.5</v>
      </c>
      <c r="I18" s="13">
        <f>'T1'!N18</f>
        <v>9</v>
      </c>
      <c r="J18" s="15">
        <f t="shared" si="2"/>
        <v>8.833333333333334</v>
      </c>
      <c r="K18" s="21"/>
    </row>
    <row r="19" spans="2:11" ht="12.75" customHeight="1">
      <c r="B19" s="58">
        <f t="shared" si="0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3">
        <f>'T1'!Z19</f>
        <v>8.1</v>
      </c>
      <c r="I19" s="13">
        <f>'T1'!N19</f>
        <v>8</v>
      </c>
      <c r="J19" s="15">
        <f t="shared" si="2"/>
        <v>8.033333333333333</v>
      </c>
      <c r="K19" s="21"/>
    </row>
    <row r="20" spans="2:11" ht="12.75" customHeight="1">
      <c r="B20" s="58">
        <f t="shared" si="0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3">
        <f>'T1'!Z20</f>
        <v>9.35</v>
      </c>
      <c r="I20" s="13">
        <f>'T1'!N20</f>
        <v>5.5</v>
      </c>
      <c r="J20" s="15">
        <f t="shared" si="2"/>
        <v>6.783333333333334</v>
      </c>
      <c r="K20" s="21"/>
    </row>
    <row r="21" spans="2:11" ht="12.75" customHeight="1">
      <c r="B21" s="58">
        <f t="shared" si="0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3">
        <f>'T1'!Z21</f>
        <v>4.1</v>
      </c>
      <c r="I21" s="13">
        <f>'T1'!N21</f>
        <v>6</v>
      </c>
      <c r="J21" s="15">
        <f t="shared" si="2"/>
        <v>5.366666666666667</v>
      </c>
      <c r="K21" s="21"/>
    </row>
    <row r="22" spans="2:11" ht="12.75" customHeight="1">
      <c r="B22" s="58">
        <f t="shared" si="0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3">
        <f>'T1'!Z22</f>
        <v>7.3999999999999995</v>
      </c>
      <c r="I22" s="13">
        <f>'T1'!N22</f>
        <v>0</v>
      </c>
      <c r="J22" s="15">
        <f t="shared" si="2"/>
        <v>2.4666666666666663</v>
      </c>
      <c r="K22" s="21"/>
    </row>
    <row r="23" spans="2:11" ht="12.75" customHeight="1">
      <c r="B23" s="58">
        <f t="shared" si="0"/>
        <v>18</v>
      </c>
      <c r="C23" s="136" t="s">
        <v>150</v>
      </c>
      <c r="D23" s="136" t="s">
        <v>151</v>
      </c>
      <c r="E23" s="136" t="s">
        <v>149</v>
      </c>
      <c r="F23" s="108">
        <v>2</v>
      </c>
      <c r="G23" s="109" t="s">
        <v>93</v>
      </c>
      <c r="H23" s="13">
        <f>'T1'!Z23</f>
        <v>6.300000000000001</v>
      </c>
      <c r="I23" s="13">
        <f>'T1'!N23</f>
        <v>6</v>
      </c>
      <c r="J23" s="15">
        <f t="shared" si="2"/>
        <v>6.1000000000000005</v>
      </c>
      <c r="K23" s="21"/>
    </row>
    <row r="24" spans="2:11" ht="12.75" customHeight="1">
      <c r="B24" s="58">
        <f t="shared" si="0"/>
        <v>19</v>
      </c>
      <c r="C24" s="136" t="s">
        <v>153</v>
      </c>
      <c r="D24" s="136" t="s">
        <v>154</v>
      </c>
      <c r="E24" s="136" t="s">
        <v>155</v>
      </c>
      <c r="F24" s="108">
        <v>1</v>
      </c>
      <c r="G24" s="108" t="s">
        <v>93</v>
      </c>
      <c r="H24" s="13">
        <f>'T1'!Z24</f>
        <v>5.05</v>
      </c>
      <c r="I24" s="13">
        <f>'T1'!N24</f>
        <v>2</v>
      </c>
      <c r="J24" s="15">
        <f>SUM(H24+I24*2)/3</f>
        <v>3.016666666666667</v>
      </c>
      <c r="K24" s="21"/>
    </row>
    <row r="25" spans="2:11" ht="12.75" customHeight="1">
      <c r="B25" s="58">
        <f t="shared" si="0"/>
        <v>20</v>
      </c>
      <c r="C25" s="107"/>
      <c r="D25" s="107"/>
      <c r="E25" s="107"/>
      <c r="F25" s="108"/>
      <c r="G25" s="108"/>
      <c r="H25" s="13">
        <f>'T1'!Z25</f>
        <v>0</v>
      </c>
      <c r="I25" s="13">
        <f>'T1'!N25</f>
        <v>0</v>
      </c>
      <c r="J25" s="15">
        <f t="shared" si="2"/>
        <v>0</v>
      </c>
      <c r="K25" s="21"/>
    </row>
    <row r="26" spans="2:11" ht="12.75" customHeight="1">
      <c r="B26" s="10"/>
      <c r="C26" s="12"/>
      <c r="D26" s="12"/>
      <c r="E26" s="12"/>
      <c r="F26" s="13"/>
      <c r="G26" s="13"/>
      <c r="H26" s="13"/>
      <c r="I26" s="13"/>
      <c r="J26" s="15"/>
      <c r="K26" s="21"/>
    </row>
    <row r="27" spans="2:11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>AVERAGE(H6:H23)</f>
        <v>7.5166666666666675</v>
      </c>
      <c r="I27" s="44">
        <f>AVERAGE(I6:I23)</f>
        <v>5.872222222222223</v>
      </c>
      <c r="J27" s="44">
        <f>AVERAGE(J6:J23)</f>
        <v>6.42037037037037</v>
      </c>
      <c r="K27" s="21"/>
    </row>
    <row r="28" spans="2:1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7.438461538461538</v>
      </c>
      <c r="I28" s="43">
        <f>AVERAGE(I7,I9:I11,I13:I14,I16:I19,I21:I23)</f>
        <v>6.346153846153846</v>
      </c>
      <c r="J28" s="43">
        <f>AVERAGE(J7,J9:J11,J13:J14,J16:J19,J21:J23)</f>
        <v>6.7102564102564095</v>
      </c>
      <c r="K28" s="21"/>
    </row>
    <row r="29" spans="2:1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7.720000000000001</v>
      </c>
      <c r="I29" s="41">
        <f>AVERAGE(I6,I8,I12,I15,I20)</f>
        <v>4.64</v>
      </c>
      <c r="J29" s="41">
        <f>AVERAGE(J6,J8,J12,J15,J20)</f>
        <v>5.666666666666668</v>
      </c>
      <c r="K29" s="21"/>
    </row>
    <row r="30" spans="2:11" ht="12.75" customHeight="1" thickBot="1">
      <c r="B30" s="16"/>
      <c r="C30" s="17"/>
      <c r="D30" s="17"/>
      <c r="E30" s="17"/>
      <c r="F30" s="18"/>
      <c r="G30" s="18"/>
      <c r="H30" s="17"/>
      <c r="I30" s="38"/>
      <c r="J30" s="17"/>
      <c r="K30" s="49"/>
    </row>
  </sheetData>
  <sheetProtection/>
  <conditionalFormatting sqref="H6:J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1" right="0.14" top="0.23" bottom="0.18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K30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0" customWidth="1"/>
    <col min="2" max="2" width="3.00390625" style="0" bestFit="1" customWidth="1"/>
    <col min="3" max="5" width="20.7109375" style="0" customWidth="1"/>
    <col min="6" max="6" width="3.7109375" style="1" customWidth="1"/>
    <col min="7" max="7" width="4.7109375" style="1" customWidth="1"/>
    <col min="8" max="8" width="15.7109375" style="0" customWidth="1"/>
    <col min="9" max="9" width="15.7109375" style="2" customWidth="1"/>
    <col min="10" max="10" width="15.7109375" style="0" customWidth="1"/>
    <col min="11" max="11" width="4.7109375" style="1" customWidth="1"/>
    <col min="12" max="12" width="7.140625" style="0" customWidth="1"/>
  </cols>
  <sheetData>
    <row r="1" spans="2:7" ht="13.5" thickBot="1">
      <c r="B1" s="4"/>
      <c r="C1" s="4"/>
      <c r="D1" s="4"/>
      <c r="E1" s="4"/>
      <c r="F1" s="5"/>
      <c r="G1" s="5"/>
    </row>
    <row r="2" spans="3:11" ht="24" thickBot="1">
      <c r="C2" s="87" t="s">
        <v>224</v>
      </c>
      <c r="D2" s="88"/>
      <c r="E2" s="88"/>
      <c r="F2" s="89"/>
      <c r="G2" s="89"/>
      <c r="H2" s="90"/>
      <c r="I2" s="90"/>
      <c r="J2" s="90"/>
      <c r="K2" s="91"/>
    </row>
    <row r="3" spans="8:10" ht="13.5" customHeight="1" thickBot="1">
      <c r="H3" s="1"/>
      <c r="I3" s="1"/>
      <c r="J3" s="1"/>
    </row>
    <row r="4" spans="2:11" ht="12.75" customHeight="1">
      <c r="B4" s="57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  <c r="H4" s="22" t="s">
        <v>18</v>
      </c>
      <c r="I4" s="22" t="s">
        <v>19</v>
      </c>
      <c r="J4" s="22" t="s">
        <v>20</v>
      </c>
      <c r="K4" s="23"/>
    </row>
    <row r="5" spans="2:11" ht="12.75" customHeight="1">
      <c r="B5" s="10"/>
      <c r="C5" s="11"/>
      <c r="D5" s="12"/>
      <c r="E5" s="50"/>
      <c r="F5" s="13"/>
      <c r="G5" s="13"/>
      <c r="H5" s="13">
        <v>10</v>
      </c>
      <c r="I5" s="13">
        <v>20</v>
      </c>
      <c r="J5" s="13">
        <v>30</v>
      </c>
      <c r="K5" s="21"/>
    </row>
    <row r="6" spans="2:11" ht="12.75" customHeight="1">
      <c r="B6" s="58">
        <v>1</v>
      </c>
      <c r="C6" s="106" t="s">
        <v>52</v>
      </c>
      <c r="D6" s="106" t="s">
        <v>53</v>
      </c>
      <c r="E6" s="106" t="s">
        <v>54</v>
      </c>
      <c r="F6" s="108">
        <v>1</v>
      </c>
      <c r="G6" s="109" t="s">
        <v>93</v>
      </c>
      <c r="H6" s="15">
        <f>'T2'!Z6</f>
        <v>0</v>
      </c>
      <c r="I6" s="13">
        <f>'T2'!N6</f>
        <v>0</v>
      </c>
      <c r="J6" s="15">
        <f aca="true" t="shared" si="0" ref="J6:J25">SUM(H6+I6*2)/3</f>
        <v>0</v>
      </c>
      <c r="K6" s="21"/>
    </row>
    <row r="7" spans="2:11" ht="12.75" customHeight="1">
      <c r="B7" s="58">
        <f aca="true" t="shared" si="1" ref="B7:B25">SUM(B6)+1</f>
        <v>2</v>
      </c>
      <c r="C7" s="106" t="s">
        <v>55</v>
      </c>
      <c r="D7" s="106" t="s">
        <v>39</v>
      </c>
      <c r="E7" s="106" t="s">
        <v>56</v>
      </c>
      <c r="F7" s="108">
        <v>2</v>
      </c>
      <c r="G7" s="109" t="s">
        <v>93</v>
      </c>
      <c r="H7" s="15">
        <f>'T2'!Z7</f>
        <v>0</v>
      </c>
      <c r="I7" s="13">
        <f>'T2'!N7</f>
        <v>0</v>
      </c>
      <c r="J7" s="15">
        <f t="shared" si="0"/>
        <v>0</v>
      </c>
      <c r="K7" s="21"/>
    </row>
    <row r="8" spans="2:11" ht="12.75" customHeight="1">
      <c r="B8" s="58">
        <f t="shared" si="1"/>
        <v>3</v>
      </c>
      <c r="C8" s="106" t="s">
        <v>57</v>
      </c>
      <c r="D8" s="106" t="s">
        <v>41</v>
      </c>
      <c r="E8" s="106" t="s">
        <v>58</v>
      </c>
      <c r="F8" s="108">
        <v>1</v>
      </c>
      <c r="G8" s="109" t="s">
        <v>93</v>
      </c>
      <c r="H8" s="15">
        <f>'T2'!Z8</f>
        <v>0</v>
      </c>
      <c r="I8" s="13">
        <f>'T2'!N8</f>
        <v>0</v>
      </c>
      <c r="J8" s="15">
        <f t="shared" si="0"/>
        <v>0</v>
      </c>
      <c r="K8" s="21"/>
    </row>
    <row r="9" spans="2:11" ht="12.75" customHeight="1">
      <c r="B9" s="58">
        <f t="shared" si="1"/>
        <v>4</v>
      </c>
      <c r="C9" s="106" t="s">
        <v>59</v>
      </c>
      <c r="D9" s="106" t="s">
        <v>53</v>
      </c>
      <c r="E9" s="106" t="s">
        <v>60</v>
      </c>
      <c r="F9" s="108">
        <v>2</v>
      </c>
      <c r="G9" s="109" t="s">
        <v>93</v>
      </c>
      <c r="H9" s="15">
        <f>'T2'!Z9</f>
        <v>0</v>
      </c>
      <c r="I9" s="13">
        <f>'T2'!N9</f>
        <v>0</v>
      </c>
      <c r="J9" s="15">
        <f t="shared" si="0"/>
        <v>0</v>
      </c>
      <c r="K9" s="21"/>
    </row>
    <row r="10" spans="2:11" ht="12.75" customHeight="1">
      <c r="B10" s="58">
        <f t="shared" si="1"/>
        <v>5</v>
      </c>
      <c r="C10" s="106" t="s">
        <v>61</v>
      </c>
      <c r="D10" s="106" t="s">
        <v>53</v>
      </c>
      <c r="E10" s="106" t="s">
        <v>62</v>
      </c>
      <c r="F10" s="108">
        <v>2</v>
      </c>
      <c r="G10" s="109" t="s">
        <v>93</v>
      </c>
      <c r="H10" s="15">
        <f>'T2'!Z10</f>
        <v>0</v>
      </c>
      <c r="I10" s="13">
        <f>'T2'!N10</f>
        <v>0</v>
      </c>
      <c r="J10" s="15">
        <f t="shared" si="0"/>
        <v>0</v>
      </c>
      <c r="K10" s="21"/>
    </row>
    <row r="11" spans="2:11" ht="12.75" customHeight="1">
      <c r="B11" s="58">
        <f t="shared" si="1"/>
        <v>6</v>
      </c>
      <c r="C11" s="106" t="s">
        <v>63</v>
      </c>
      <c r="D11" s="106" t="s">
        <v>64</v>
      </c>
      <c r="E11" s="106" t="s">
        <v>65</v>
      </c>
      <c r="F11" s="108">
        <v>2</v>
      </c>
      <c r="G11" s="109" t="s">
        <v>93</v>
      </c>
      <c r="H11" s="15">
        <f>'T2'!Z11</f>
        <v>0</v>
      </c>
      <c r="I11" s="13">
        <f>'T2'!N11</f>
        <v>0</v>
      </c>
      <c r="J11" s="15">
        <f t="shared" si="0"/>
        <v>0</v>
      </c>
      <c r="K11" s="21"/>
    </row>
    <row r="12" spans="2:11" ht="12.75" customHeight="1">
      <c r="B12" s="58">
        <f t="shared" si="1"/>
        <v>7</v>
      </c>
      <c r="C12" s="106" t="s">
        <v>66</v>
      </c>
      <c r="D12" s="106" t="s">
        <v>67</v>
      </c>
      <c r="E12" s="106" t="s">
        <v>38</v>
      </c>
      <c r="F12" s="108">
        <v>1</v>
      </c>
      <c r="G12" s="109" t="s">
        <v>93</v>
      </c>
      <c r="H12" s="15">
        <f>'T2'!Z12</f>
        <v>0</v>
      </c>
      <c r="I12" s="13">
        <f>'T2'!N12</f>
        <v>0</v>
      </c>
      <c r="J12" s="15">
        <f t="shared" si="0"/>
        <v>0</v>
      </c>
      <c r="K12" s="21"/>
    </row>
    <row r="13" spans="2:11" ht="12.75" customHeight="1">
      <c r="B13" s="58">
        <f t="shared" si="1"/>
        <v>8</v>
      </c>
      <c r="C13" s="106" t="s">
        <v>68</v>
      </c>
      <c r="D13" s="106" t="s">
        <v>69</v>
      </c>
      <c r="E13" s="106" t="s">
        <v>70</v>
      </c>
      <c r="F13" s="108">
        <v>2</v>
      </c>
      <c r="G13" s="109" t="s">
        <v>93</v>
      </c>
      <c r="H13" s="15">
        <f>'T2'!Z13</f>
        <v>0</v>
      </c>
      <c r="I13" s="13">
        <f>'T2'!N13</f>
        <v>0</v>
      </c>
      <c r="J13" s="15">
        <f t="shared" si="0"/>
        <v>0</v>
      </c>
      <c r="K13" s="21"/>
    </row>
    <row r="14" spans="2:11" ht="12.75" customHeight="1">
      <c r="B14" s="58">
        <f t="shared" si="1"/>
        <v>9</v>
      </c>
      <c r="C14" s="106" t="s">
        <v>71</v>
      </c>
      <c r="D14" s="106" t="s">
        <v>72</v>
      </c>
      <c r="E14" s="106" t="s">
        <v>73</v>
      </c>
      <c r="F14" s="108">
        <v>2</v>
      </c>
      <c r="G14" s="109" t="s">
        <v>93</v>
      </c>
      <c r="H14" s="15">
        <f>'T2'!Z14</f>
        <v>0</v>
      </c>
      <c r="I14" s="13">
        <f>'T2'!N14</f>
        <v>0</v>
      </c>
      <c r="J14" s="15">
        <f t="shared" si="0"/>
        <v>0</v>
      </c>
      <c r="K14" s="21"/>
    </row>
    <row r="15" spans="2:11" ht="12.75" customHeight="1">
      <c r="B15" s="58">
        <f t="shared" si="1"/>
        <v>10</v>
      </c>
      <c r="C15" s="106" t="s">
        <v>74</v>
      </c>
      <c r="D15" s="106" t="s">
        <v>75</v>
      </c>
      <c r="E15" s="106" t="s">
        <v>76</v>
      </c>
      <c r="F15" s="108">
        <v>1</v>
      </c>
      <c r="G15" s="109" t="s">
        <v>93</v>
      </c>
      <c r="H15" s="15">
        <f>'T2'!Z15</f>
        <v>0</v>
      </c>
      <c r="I15" s="13">
        <f>'T2'!N15</f>
        <v>0</v>
      </c>
      <c r="J15" s="15">
        <f t="shared" si="0"/>
        <v>0</v>
      </c>
      <c r="K15" s="21"/>
    </row>
    <row r="16" spans="2:11" ht="12.75" customHeight="1">
      <c r="B16" s="58">
        <f t="shared" si="1"/>
        <v>11</v>
      </c>
      <c r="C16" s="106" t="s">
        <v>37</v>
      </c>
      <c r="D16" s="106" t="s">
        <v>77</v>
      </c>
      <c r="E16" s="106" t="s">
        <v>78</v>
      </c>
      <c r="F16" s="108">
        <v>2</v>
      </c>
      <c r="G16" s="109" t="s">
        <v>93</v>
      </c>
      <c r="H16" s="15">
        <f>'T2'!Z16</f>
        <v>0</v>
      </c>
      <c r="I16" s="13">
        <f>'T2'!N16</f>
        <v>0</v>
      </c>
      <c r="J16" s="15">
        <f t="shared" si="0"/>
        <v>0</v>
      </c>
      <c r="K16" s="21"/>
    </row>
    <row r="17" spans="2:11" ht="12.75" customHeight="1">
      <c r="B17" s="58">
        <f t="shared" si="1"/>
        <v>12</v>
      </c>
      <c r="C17" s="106" t="s">
        <v>37</v>
      </c>
      <c r="D17" s="106" t="s">
        <v>79</v>
      </c>
      <c r="E17" s="106" t="s">
        <v>42</v>
      </c>
      <c r="F17" s="108">
        <v>2</v>
      </c>
      <c r="G17" s="109" t="s">
        <v>93</v>
      </c>
      <c r="H17" s="15">
        <f>'T2'!Z17</f>
        <v>0</v>
      </c>
      <c r="I17" s="13">
        <f>'T2'!N17</f>
        <v>0</v>
      </c>
      <c r="J17" s="15">
        <f t="shared" si="0"/>
        <v>0</v>
      </c>
      <c r="K17" s="21"/>
    </row>
    <row r="18" spans="2:11" ht="12.75" customHeight="1">
      <c r="B18" s="58">
        <f t="shared" si="1"/>
        <v>13</v>
      </c>
      <c r="C18" s="106" t="s">
        <v>80</v>
      </c>
      <c r="D18" s="106" t="s">
        <v>81</v>
      </c>
      <c r="E18" s="106" t="s">
        <v>82</v>
      </c>
      <c r="F18" s="108">
        <v>2</v>
      </c>
      <c r="G18" s="109" t="s">
        <v>93</v>
      </c>
      <c r="H18" s="15">
        <f>'T2'!Z18</f>
        <v>0</v>
      </c>
      <c r="I18" s="13">
        <f>'T2'!N18</f>
        <v>0</v>
      </c>
      <c r="J18" s="15">
        <f t="shared" si="0"/>
        <v>0</v>
      </c>
      <c r="K18" s="21"/>
    </row>
    <row r="19" spans="2:11" ht="12.75" customHeight="1">
      <c r="B19" s="58">
        <f t="shared" si="1"/>
        <v>14</v>
      </c>
      <c r="C19" s="106" t="s">
        <v>83</v>
      </c>
      <c r="D19" s="106" t="s">
        <v>84</v>
      </c>
      <c r="E19" s="106" t="s">
        <v>40</v>
      </c>
      <c r="F19" s="108">
        <v>2</v>
      </c>
      <c r="G19" s="109" t="s">
        <v>93</v>
      </c>
      <c r="H19" s="15">
        <f>'T2'!Z19</f>
        <v>0</v>
      </c>
      <c r="I19" s="13">
        <f>'T2'!N19</f>
        <v>0</v>
      </c>
      <c r="J19" s="15">
        <f t="shared" si="0"/>
        <v>0</v>
      </c>
      <c r="K19" s="21"/>
    </row>
    <row r="20" spans="2:11" ht="12.75" customHeight="1">
      <c r="B20" s="58">
        <f t="shared" si="1"/>
        <v>15</v>
      </c>
      <c r="C20" s="106" t="s">
        <v>85</v>
      </c>
      <c r="D20" s="106" t="s">
        <v>86</v>
      </c>
      <c r="E20" s="106" t="s">
        <v>87</v>
      </c>
      <c r="F20" s="108">
        <v>1</v>
      </c>
      <c r="G20" s="109" t="s">
        <v>93</v>
      </c>
      <c r="H20" s="15">
        <f>'T2'!Z20</f>
        <v>0</v>
      </c>
      <c r="I20" s="13">
        <f>'T2'!N20</f>
        <v>0</v>
      </c>
      <c r="J20" s="15">
        <f t="shared" si="0"/>
        <v>0</v>
      </c>
      <c r="K20" s="21"/>
    </row>
    <row r="21" spans="2:11" ht="12.75" customHeight="1">
      <c r="B21" s="58">
        <f t="shared" si="1"/>
        <v>16</v>
      </c>
      <c r="C21" s="106" t="s">
        <v>88</v>
      </c>
      <c r="D21" s="106" t="s">
        <v>89</v>
      </c>
      <c r="E21" s="106" t="s">
        <v>90</v>
      </c>
      <c r="F21" s="108">
        <v>2</v>
      </c>
      <c r="G21" s="109" t="s">
        <v>93</v>
      </c>
      <c r="H21" s="15">
        <f>'T2'!Z21</f>
        <v>0</v>
      </c>
      <c r="I21" s="13">
        <f>'T2'!N21</f>
        <v>0</v>
      </c>
      <c r="J21" s="15">
        <f t="shared" si="0"/>
        <v>0</v>
      </c>
      <c r="K21" s="21"/>
    </row>
    <row r="22" spans="2:11" ht="12.75" customHeight="1">
      <c r="B22" s="58">
        <f t="shared" si="1"/>
        <v>17</v>
      </c>
      <c r="C22" s="106" t="s">
        <v>91</v>
      </c>
      <c r="D22" s="106" t="s">
        <v>92</v>
      </c>
      <c r="E22" s="106" t="s">
        <v>70</v>
      </c>
      <c r="F22" s="108">
        <v>2</v>
      </c>
      <c r="G22" s="109" t="s">
        <v>93</v>
      </c>
      <c r="H22" s="15">
        <f>'T2'!Z22</f>
        <v>0</v>
      </c>
      <c r="I22" s="13">
        <f>'T2'!N22</f>
        <v>0</v>
      </c>
      <c r="J22" s="15">
        <f t="shared" si="0"/>
        <v>0</v>
      </c>
      <c r="K22" s="21"/>
    </row>
    <row r="23" spans="2:11" ht="12.75" customHeight="1">
      <c r="B23" s="58">
        <f t="shared" si="1"/>
        <v>18</v>
      </c>
      <c r="C23" s="136" t="s">
        <v>150</v>
      </c>
      <c r="D23" s="136" t="s">
        <v>151</v>
      </c>
      <c r="E23" s="136" t="s">
        <v>149</v>
      </c>
      <c r="F23" s="108"/>
      <c r="G23" s="108"/>
      <c r="H23" s="15">
        <f>'T2'!Z23</f>
        <v>0</v>
      </c>
      <c r="I23" s="13">
        <f>'T2'!N23</f>
        <v>0</v>
      </c>
      <c r="J23" s="15">
        <f t="shared" si="0"/>
        <v>0</v>
      </c>
      <c r="K23" s="21"/>
    </row>
    <row r="24" spans="2:11" ht="12.75" customHeight="1">
      <c r="B24" s="58">
        <f t="shared" si="1"/>
        <v>19</v>
      </c>
      <c r="C24" s="136" t="s">
        <v>153</v>
      </c>
      <c r="D24" s="136" t="s">
        <v>154</v>
      </c>
      <c r="E24" s="136" t="s">
        <v>155</v>
      </c>
      <c r="F24" s="108"/>
      <c r="G24" s="108"/>
      <c r="H24" s="15">
        <f>'T2'!Z24</f>
        <v>0</v>
      </c>
      <c r="I24" s="13">
        <f>'T2'!N24</f>
        <v>0</v>
      </c>
      <c r="J24" s="15">
        <f t="shared" si="0"/>
        <v>0</v>
      </c>
      <c r="K24" s="21"/>
    </row>
    <row r="25" spans="2:11" ht="12.75" customHeight="1">
      <c r="B25" s="58">
        <f t="shared" si="1"/>
        <v>20</v>
      </c>
      <c r="C25" s="107"/>
      <c r="D25" s="107"/>
      <c r="E25" s="107"/>
      <c r="F25" s="108"/>
      <c r="G25" s="108"/>
      <c r="H25" s="15">
        <f>'T2'!Z25</f>
        <v>0</v>
      </c>
      <c r="I25" s="13">
        <f>'T2'!N25</f>
        <v>0</v>
      </c>
      <c r="J25" s="15">
        <f t="shared" si="0"/>
        <v>0</v>
      </c>
      <c r="K25" s="21"/>
    </row>
    <row r="26" spans="2:11" ht="12.75" customHeight="1">
      <c r="B26" s="10"/>
      <c r="C26" s="12"/>
      <c r="D26" s="12"/>
      <c r="E26" s="12"/>
      <c r="F26" s="13"/>
      <c r="G26" s="13"/>
      <c r="H26" s="13"/>
      <c r="I26" s="13"/>
      <c r="J26" s="15"/>
      <c r="K26" s="21"/>
    </row>
    <row r="27" spans="2:11" ht="12.75" customHeight="1">
      <c r="B27" s="10"/>
      <c r="C27" s="12"/>
      <c r="D27" s="12"/>
      <c r="E27" s="12"/>
      <c r="F27" s="33" t="s">
        <v>6</v>
      </c>
      <c r="G27" s="33" t="s">
        <v>43</v>
      </c>
      <c r="H27" s="44">
        <f>AVERAGE(H6:H23)</f>
        <v>0</v>
      </c>
      <c r="I27" s="44">
        <f>AVERAGE(I6:I23)</f>
        <v>0</v>
      </c>
      <c r="J27" s="44">
        <f>AVERAGE(J6:J23)</f>
        <v>0</v>
      </c>
      <c r="K27" s="21"/>
    </row>
    <row r="28" spans="2:11" ht="12.75" customHeight="1">
      <c r="B28" s="10"/>
      <c r="C28" s="12"/>
      <c r="D28" s="12"/>
      <c r="E28" s="12"/>
      <c r="F28" s="42" t="s">
        <v>6</v>
      </c>
      <c r="G28" s="42" t="s">
        <v>44</v>
      </c>
      <c r="H28" s="43">
        <f>AVERAGE(H7,H9:H11,H13:H14,H16:H19,H21:H23)</f>
        <v>0</v>
      </c>
      <c r="I28" s="43">
        <f>AVERAGE(I7,I9:I11,I13:I14,I16:I19,I21:I23)</f>
        <v>0</v>
      </c>
      <c r="J28" s="43">
        <f>AVERAGE(J7,J9:J11,J13:J14,J16:J19,J21:J23)</f>
        <v>0</v>
      </c>
      <c r="K28" s="21"/>
    </row>
    <row r="29" spans="2:11" ht="12.75" customHeight="1">
      <c r="B29" s="10"/>
      <c r="C29" s="12"/>
      <c r="D29" s="12"/>
      <c r="E29" s="12"/>
      <c r="F29" s="40" t="s">
        <v>6</v>
      </c>
      <c r="G29" s="40" t="s">
        <v>45</v>
      </c>
      <c r="H29" s="41">
        <f>AVERAGE(H6,H8,H12,H15,H20)</f>
        <v>0</v>
      </c>
      <c r="I29" s="41">
        <f>AVERAGE(I6,I8,I12,I15,I20)</f>
        <v>0</v>
      </c>
      <c r="J29" s="41">
        <f>AVERAGE(J6,J8,J12,J15,J20)</f>
        <v>0</v>
      </c>
      <c r="K29" s="21"/>
    </row>
    <row r="30" spans="2:11" ht="12.75" customHeight="1" thickBot="1">
      <c r="B30" s="16"/>
      <c r="C30" s="17"/>
      <c r="D30" s="17"/>
      <c r="E30" s="17"/>
      <c r="F30" s="18"/>
      <c r="G30" s="18"/>
      <c r="H30" s="17"/>
      <c r="I30" s="38"/>
      <c r="J30" s="17"/>
      <c r="K30" s="49"/>
    </row>
  </sheetData>
  <sheetProtection/>
  <conditionalFormatting sqref="H6:J26">
    <cfRule type="cellIs" priority="1" dxfId="2" operator="lessThan" stopIfTrue="1">
      <formula>5</formula>
    </cfRule>
    <cfRule type="cellIs" priority="2" dxfId="1" operator="between" stopIfTrue="1">
      <formula>5</formula>
      <formula>8</formula>
    </cfRule>
    <cfRule type="cellIs" priority="3" dxfId="0" operator="greaterThan" stopIfTrue="1">
      <formula>8</formula>
    </cfRule>
  </conditionalFormatting>
  <printOptions/>
  <pageMargins left="0.21" right="0.14" top="0.23" bottom="0.1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 ZABALA</dc:creator>
  <cp:keywords/>
  <dc:description/>
  <cp:lastModifiedBy>IR012969AH</cp:lastModifiedBy>
  <cp:lastPrinted>2013-02-18T10:51:05Z</cp:lastPrinted>
  <dcterms:created xsi:type="dcterms:W3CDTF">2001-09-10T15:10:28Z</dcterms:created>
  <dcterms:modified xsi:type="dcterms:W3CDTF">2013-02-27T09:26:04Z</dcterms:modified>
  <cp:category/>
  <cp:version/>
  <cp:contentType/>
  <cp:contentStatus/>
</cp:coreProperties>
</file>